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Claoraure\Documents\sport\CO\Organisation\Challenge des écoles de CO 2021\"/>
    </mc:Choice>
  </mc:AlternateContent>
  <xr:revisionPtr revIDLastSave="0" documentId="8_{7B6BFA01-2D21-4E67-A3F7-C68E896BAE52}" xr6:coauthVersionLast="47" xr6:coauthVersionMax="47" xr10:uidLastSave="{00000000-0000-0000-0000-000000000000}"/>
  <bookViews>
    <workbookView xWindow="-120" yWindow="-120" windowWidth="29040" windowHeight="16440" firstSheet="15" activeTab="15" xr2:uid="{00000000-000D-0000-FFFF-FFFF00000000}"/>
  </bookViews>
  <sheets>
    <sheet name="Fichier inscription Balise" sheetId="10" state="hidden" r:id="rId1"/>
    <sheet name="Fichier inscription challenge" sheetId="6" state="hidden" r:id="rId2"/>
    <sheet name="Budget" sheetId="7" state="hidden" r:id="rId3"/>
    <sheet name="Dossards" sheetId="19" state="hidden" r:id="rId4"/>
    <sheet name="Fichier SI" sheetId="23" state="hidden" r:id="rId5"/>
    <sheet name="Organisation" sheetId="8" state="hidden" r:id="rId6"/>
    <sheet name="Matériel" sheetId="9" state="hidden" r:id="rId7"/>
    <sheet name="Programme" sheetId="11" state="hidden" r:id="rId8"/>
    <sheet name="Encadrant" sheetId="17" state="hidden" r:id="rId9"/>
    <sheet name="Balise bilan" sheetId="20" state="hidden" r:id="rId10"/>
    <sheet name="Inscription" sheetId="1" state="hidden" r:id="rId11"/>
    <sheet name="Bilan inscription" sheetId="18" state="hidden" r:id="rId12"/>
    <sheet name="Fichier SIDROID" sheetId="5" state="hidden" r:id="rId13"/>
    <sheet name="RESULTAT_ATELIER" sheetId="21" state="hidden" r:id="rId14"/>
    <sheet name="RESULTAT_CHALLENGE" sheetId="24" state="hidden" r:id="rId15"/>
    <sheet name="CLASSEMENT" sheetId="25" r:id="rId16"/>
    <sheet name="Temps Orelais" sheetId="26" r:id="rId17"/>
    <sheet name="Data" sheetId="2" state="hidden" r:id="rId18"/>
  </sheets>
  <definedNames>
    <definedName name="_xlnm._FilterDatabase" localSheetId="3" hidden="1">Dossards!$A$1:$E$75</definedName>
    <definedName name="_xlnm._FilterDatabase" localSheetId="4" hidden="1">'Fichier SI'!$A$1:$C$87</definedName>
    <definedName name="_xlnm._FilterDatabase" localSheetId="12" hidden="1">'Fichier SIDROID'!$A$1:$ER$218</definedName>
    <definedName name="_xlnm._FilterDatabase" localSheetId="10" hidden="1">Inscription!$A$1:$O$86</definedName>
    <definedName name="_xlnm._FilterDatabase" localSheetId="16" hidden="1">'Temps Orelais'!$A$1:$CX$76</definedName>
    <definedName name="CLUB" localSheetId="0">'Fichier inscription Balise'!$B$10</definedName>
    <definedName name="CLUB">'Fichier inscription challenge'!$B$10</definedName>
    <definedName name="_xlnm.Print_Area" localSheetId="0">'Fichier inscription Balise'!$A$1:$H$56</definedName>
    <definedName name="_xlnm.Print_Area" localSheetId="1">'Fichier inscription challenge'!$A$1:$I$69</definedName>
  </definedNames>
  <calcPr calcId="191029"/>
  <pivotCaches>
    <pivotCache cacheId="0" r:id="rId19"/>
    <pivotCache cacheId="1" r:id="rId20"/>
    <pivotCache cacheId="2" r:id="rId21"/>
    <pivotCache cacheId="3" r:id="rId2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" i="25" l="1"/>
  <c r="EJ3" i="5"/>
  <c r="EK3" i="5"/>
  <c r="EJ4" i="5"/>
  <c r="EK4" i="5"/>
  <c r="EJ5" i="5"/>
  <c r="EK5" i="5"/>
  <c r="EJ6" i="5"/>
  <c r="EK6" i="5"/>
  <c r="EJ7" i="5"/>
  <c r="EK7" i="5"/>
  <c r="EJ8" i="5"/>
  <c r="EK8" i="5"/>
  <c r="EJ9" i="5"/>
  <c r="EK9" i="5"/>
  <c r="EJ10" i="5"/>
  <c r="EK10" i="5"/>
  <c r="EJ11" i="5"/>
  <c r="EK11" i="5"/>
  <c r="EJ12" i="5"/>
  <c r="EK12" i="5"/>
  <c r="EJ13" i="5"/>
  <c r="EK13" i="5"/>
  <c r="EJ14" i="5"/>
  <c r="EK14" i="5"/>
  <c r="EJ15" i="5"/>
  <c r="EK15" i="5"/>
  <c r="EJ16" i="5"/>
  <c r="EK16" i="5"/>
  <c r="EJ17" i="5"/>
  <c r="EK17" i="5"/>
  <c r="EJ18" i="5"/>
  <c r="EK18" i="5"/>
  <c r="EJ19" i="5"/>
  <c r="EK19" i="5"/>
  <c r="EJ20" i="5"/>
  <c r="EK20" i="5"/>
  <c r="EJ21" i="5"/>
  <c r="EK21" i="5"/>
  <c r="EJ22" i="5"/>
  <c r="EK22" i="5"/>
  <c r="EJ23" i="5"/>
  <c r="EK23" i="5"/>
  <c r="EJ24" i="5"/>
  <c r="EK24" i="5"/>
  <c r="EJ25" i="5"/>
  <c r="EK25" i="5"/>
  <c r="EJ26" i="5"/>
  <c r="EK26" i="5"/>
  <c r="EJ27" i="5"/>
  <c r="EK27" i="5"/>
  <c r="EJ28" i="5"/>
  <c r="EK28" i="5"/>
  <c r="EJ29" i="5"/>
  <c r="EK29" i="5"/>
  <c r="EJ30" i="5"/>
  <c r="EK30" i="5"/>
  <c r="EJ31" i="5"/>
  <c r="EK31" i="5"/>
  <c r="EJ32" i="5"/>
  <c r="EK32" i="5"/>
  <c r="EJ33" i="5"/>
  <c r="EK33" i="5"/>
  <c r="EJ34" i="5"/>
  <c r="EK34" i="5"/>
  <c r="EJ35" i="5"/>
  <c r="EK35" i="5"/>
  <c r="EJ36" i="5"/>
  <c r="EK36" i="5"/>
  <c r="EJ37" i="5"/>
  <c r="EK37" i="5"/>
  <c r="EJ38" i="5"/>
  <c r="EK38" i="5"/>
  <c r="EJ39" i="5"/>
  <c r="EK39" i="5"/>
  <c r="EJ40" i="5"/>
  <c r="EK40" i="5"/>
  <c r="EJ41" i="5"/>
  <c r="EK41" i="5"/>
  <c r="EJ42" i="5"/>
  <c r="EK42" i="5"/>
  <c r="EJ43" i="5"/>
  <c r="EK43" i="5"/>
  <c r="EJ44" i="5"/>
  <c r="EK44" i="5"/>
  <c r="EJ45" i="5"/>
  <c r="EK45" i="5"/>
  <c r="EJ46" i="5"/>
  <c r="EK46" i="5"/>
  <c r="EJ47" i="5"/>
  <c r="EK47" i="5"/>
  <c r="EJ48" i="5"/>
  <c r="EK48" i="5"/>
  <c r="EJ49" i="5"/>
  <c r="EK49" i="5"/>
  <c r="EJ50" i="5"/>
  <c r="EK50" i="5"/>
  <c r="EJ51" i="5"/>
  <c r="EK51" i="5"/>
  <c r="EJ52" i="5"/>
  <c r="EK52" i="5"/>
  <c r="EJ53" i="5"/>
  <c r="EK53" i="5"/>
  <c r="EJ54" i="5"/>
  <c r="EK54" i="5"/>
  <c r="EJ55" i="5"/>
  <c r="EK55" i="5"/>
  <c r="EJ56" i="5"/>
  <c r="EK56" i="5"/>
  <c r="EJ57" i="5"/>
  <c r="EK57" i="5"/>
  <c r="EJ58" i="5"/>
  <c r="EK58" i="5"/>
  <c r="EJ59" i="5"/>
  <c r="EK59" i="5"/>
  <c r="EJ60" i="5"/>
  <c r="EK60" i="5"/>
  <c r="EJ61" i="5"/>
  <c r="EK61" i="5"/>
  <c r="EJ62" i="5"/>
  <c r="EK62" i="5"/>
  <c r="EJ63" i="5"/>
  <c r="EK63" i="5"/>
  <c r="EJ64" i="5"/>
  <c r="EK64" i="5"/>
  <c r="EJ65" i="5"/>
  <c r="EK65" i="5"/>
  <c r="EJ66" i="5"/>
  <c r="EK66" i="5"/>
  <c r="EJ67" i="5"/>
  <c r="EK67" i="5"/>
  <c r="EJ68" i="5"/>
  <c r="EK68" i="5"/>
  <c r="EJ69" i="5"/>
  <c r="EK69" i="5"/>
  <c r="EJ70" i="5"/>
  <c r="EK70" i="5"/>
  <c r="EJ71" i="5"/>
  <c r="EK71" i="5"/>
  <c r="EJ72" i="5"/>
  <c r="EK72" i="5"/>
  <c r="EJ73" i="5"/>
  <c r="EK73" i="5"/>
  <c r="EJ74" i="5"/>
  <c r="EK74" i="5"/>
  <c r="EJ75" i="5"/>
  <c r="EK75" i="5"/>
  <c r="EJ76" i="5"/>
  <c r="EK76" i="5"/>
  <c r="EJ77" i="5"/>
  <c r="EK77" i="5"/>
  <c r="EJ78" i="5"/>
  <c r="EK78" i="5"/>
  <c r="EJ79" i="5"/>
  <c r="EK79" i="5"/>
  <c r="EJ80" i="5"/>
  <c r="EK80" i="5"/>
  <c r="EJ81" i="5"/>
  <c r="EK81" i="5"/>
  <c r="EJ82" i="5"/>
  <c r="EK82" i="5"/>
  <c r="EJ83" i="5"/>
  <c r="EK83" i="5"/>
  <c r="EJ84" i="5"/>
  <c r="EK84" i="5"/>
  <c r="EJ85" i="5"/>
  <c r="EK85" i="5"/>
  <c r="EJ86" i="5"/>
  <c r="EK86" i="5"/>
  <c r="EJ87" i="5"/>
  <c r="EK87" i="5"/>
  <c r="EJ88" i="5"/>
  <c r="EK88" i="5"/>
  <c r="EJ89" i="5"/>
  <c r="EK89" i="5"/>
  <c r="EJ90" i="5"/>
  <c r="EK90" i="5"/>
  <c r="EJ91" i="5"/>
  <c r="EK91" i="5"/>
  <c r="EJ92" i="5"/>
  <c r="EK92" i="5"/>
  <c r="EJ93" i="5"/>
  <c r="EK93" i="5"/>
  <c r="EJ94" i="5"/>
  <c r="EK94" i="5"/>
  <c r="EJ95" i="5"/>
  <c r="EK95" i="5"/>
  <c r="EJ96" i="5"/>
  <c r="EK96" i="5"/>
  <c r="EJ97" i="5"/>
  <c r="EK97" i="5"/>
  <c r="EJ98" i="5"/>
  <c r="EK98" i="5"/>
  <c r="EJ99" i="5"/>
  <c r="EK99" i="5"/>
  <c r="EJ100" i="5"/>
  <c r="EK100" i="5"/>
  <c r="EJ101" i="5"/>
  <c r="EK101" i="5"/>
  <c r="EJ102" i="5"/>
  <c r="EK102" i="5"/>
  <c r="EJ103" i="5"/>
  <c r="EK103" i="5"/>
  <c r="EJ104" i="5"/>
  <c r="EK104" i="5"/>
  <c r="EJ105" i="5"/>
  <c r="EK105" i="5"/>
  <c r="EJ106" i="5"/>
  <c r="EK106" i="5"/>
  <c r="EJ107" i="5"/>
  <c r="EK107" i="5"/>
  <c r="EJ108" i="5"/>
  <c r="EK108" i="5"/>
  <c r="EJ109" i="5"/>
  <c r="EK109" i="5"/>
  <c r="EJ110" i="5"/>
  <c r="EK110" i="5"/>
  <c r="EJ111" i="5"/>
  <c r="EK111" i="5"/>
  <c r="EJ112" i="5"/>
  <c r="EK112" i="5"/>
  <c r="EJ113" i="5"/>
  <c r="EK113" i="5"/>
  <c r="EJ114" i="5"/>
  <c r="EK114" i="5"/>
  <c r="EJ115" i="5"/>
  <c r="EK115" i="5"/>
  <c r="EJ116" i="5"/>
  <c r="EK116" i="5"/>
  <c r="EJ117" i="5"/>
  <c r="EK117" i="5"/>
  <c r="EJ118" i="5"/>
  <c r="EK118" i="5"/>
  <c r="EJ119" i="5"/>
  <c r="EK119" i="5"/>
  <c r="EJ120" i="5"/>
  <c r="EK120" i="5"/>
  <c r="EJ121" i="5"/>
  <c r="EK121" i="5"/>
  <c r="EJ122" i="5"/>
  <c r="EK122" i="5"/>
  <c r="EJ123" i="5"/>
  <c r="EK123" i="5"/>
  <c r="EJ124" i="5"/>
  <c r="EK124" i="5"/>
  <c r="EJ125" i="5"/>
  <c r="EK125" i="5"/>
  <c r="EJ126" i="5"/>
  <c r="EK126" i="5"/>
  <c r="EJ127" i="5"/>
  <c r="EK127" i="5"/>
  <c r="EJ128" i="5"/>
  <c r="EK128" i="5"/>
  <c r="EJ129" i="5"/>
  <c r="EK129" i="5"/>
  <c r="EJ130" i="5"/>
  <c r="EK130" i="5"/>
  <c r="EJ131" i="5"/>
  <c r="EK131" i="5"/>
  <c r="EJ132" i="5"/>
  <c r="EK132" i="5"/>
  <c r="EJ133" i="5"/>
  <c r="EK133" i="5"/>
  <c r="EJ134" i="5"/>
  <c r="EK134" i="5"/>
  <c r="EJ135" i="5"/>
  <c r="EK135" i="5"/>
  <c r="EJ136" i="5"/>
  <c r="EK136" i="5"/>
  <c r="EJ137" i="5"/>
  <c r="EK137" i="5"/>
  <c r="EJ138" i="5"/>
  <c r="EK138" i="5"/>
  <c r="EJ139" i="5"/>
  <c r="EK139" i="5"/>
  <c r="EJ140" i="5"/>
  <c r="EK140" i="5"/>
  <c r="EJ141" i="5"/>
  <c r="EK141" i="5"/>
  <c r="EJ142" i="5"/>
  <c r="EK142" i="5"/>
  <c r="EJ143" i="5"/>
  <c r="EK143" i="5"/>
  <c r="EJ144" i="5"/>
  <c r="EK144" i="5"/>
  <c r="EJ145" i="5"/>
  <c r="EK145" i="5"/>
  <c r="EJ146" i="5"/>
  <c r="EK146" i="5"/>
  <c r="EJ147" i="5"/>
  <c r="EK147" i="5"/>
  <c r="EJ148" i="5"/>
  <c r="EK148" i="5"/>
  <c r="EJ149" i="5"/>
  <c r="EK149" i="5"/>
  <c r="EJ150" i="5"/>
  <c r="EK150" i="5"/>
  <c r="EJ151" i="5"/>
  <c r="EK151" i="5"/>
  <c r="EJ152" i="5"/>
  <c r="EK152" i="5"/>
  <c r="EJ153" i="5"/>
  <c r="EK153" i="5"/>
  <c r="EJ154" i="5"/>
  <c r="EK154" i="5"/>
  <c r="EJ155" i="5"/>
  <c r="EK155" i="5"/>
  <c r="EJ156" i="5"/>
  <c r="EK156" i="5"/>
  <c r="EJ157" i="5"/>
  <c r="EK157" i="5"/>
  <c r="EJ158" i="5"/>
  <c r="EK158" i="5"/>
  <c r="EJ159" i="5"/>
  <c r="EK159" i="5"/>
  <c r="EJ160" i="5"/>
  <c r="EK160" i="5"/>
  <c r="EJ161" i="5"/>
  <c r="EK161" i="5"/>
  <c r="EJ162" i="5"/>
  <c r="EK162" i="5"/>
  <c r="EJ163" i="5"/>
  <c r="EK163" i="5"/>
  <c r="EJ164" i="5"/>
  <c r="EK164" i="5"/>
  <c r="EJ165" i="5"/>
  <c r="EK165" i="5"/>
  <c r="EJ166" i="5"/>
  <c r="EK166" i="5"/>
  <c r="EJ167" i="5"/>
  <c r="EK167" i="5"/>
  <c r="EJ168" i="5"/>
  <c r="EK168" i="5"/>
  <c r="EJ169" i="5"/>
  <c r="EK169" i="5"/>
  <c r="EJ170" i="5"/>
  <c r="EK170" i="5"/>
  <c r="EJ171" i="5"/>
  <c r="EK171" i="5"/>
  <c r="EJ172" i="5"/>
  <c r="EK172" i="5"/>
  <c r="EJ173" i="5"/>
  <c r="EK173" i="5"/>
  <c r="EJ174" i="5"/>
  <c r="EK174" i="5"/>
  <c r="EJ175" i="5"/>
  <c r="EK175" i="5"/>
  <c r="EJ176" i="5"/>
  <c r="EK176" i="5"/>
  <c r="EJ177" i="5"/>
  <c r="EK177" i="5"/>
  <c r="EJ178" i="5"/>
  <c r="EK178" i="5"/>
  <c r="EJ179" i="5"/>
  <c r="EK179" i="5"/>
  <c r="EJ180" i="5"/>
  <c r="EK180" i="5"/>
  <c r="EJ181" i="5"/>
  <c r="EK181" i="5"/>
  <c r="EJ182" i="5"/>
  <c r="EK182" i="5"/>
  <c r="EJ183" i="5"/>
  <c r="EK183" i="5"/>
  <c r="EJ184" i="5"/>
  <c r="EK184" i="5"/>
  <c r="EJ185" i="5"/>
  <c r="EK185" i="5"/>
  <c r="EJ186" i="5"/>
  <c r="EK186" i="5"/>
  <c r="EJ187" i="5"/>
  <c r="EK187" i="5"/>
  <c r="EJ188" i="5"/>
  <c r="EK188" i="5"/>
  <c r="EJ189" i="5"/>
  <c r="EK189" i="5"/>
  <c r="EJ190" i="5"/>
  <c r="EK190" i="5"/>
  <c r="EJ191" i="5"/>
  <c r="EK191" i="5"/>
  <c r="EJ192" i="5"/>
  <c r="EK192" i="5"/>
  <c r="EJ193" i="5"/>
  <c r="EK193" i="5"/>
  <c r="EJ194" i="5"/>
  <c r="EK194" i="5"/>
  <c r="EJ195" i="5"/>
  <c r="EK195" i="5"/>
  <c r="EJ196" i="5"/>
  <c r="EK196" i="5"/>
  <c r="EJ197" i="5"/>
  <c r="EK197" i="5"/>
  <c r="EJ198" i="5"/>
  <c r="EK198" i="5"/>
  <c r="EJ199" i="5"/>
  <c r="EK199" i="5"/>
  <c r="EJ200" i="5"/>
  <c r="EK200" i="5"/>
  <c r="EJ201" i="5"/>
  <c r="EK201" i="5"/>
  <c r="EJ202" i="5"/>
  <c r="EK202" i="5"/>
  <c r="EJ203" i="5"/>
  <c r="EK203" i="5"/>
  <c r="EJ204" i="5"/>
  <c r="EK204" i="5"/>
  <c r="EJ205" i="5"/>
  <c r="EK205" i="5"/>
  <c r="EJ206" i="5"/>
  <c r="EK206" i="5"/>
  <c r="EJ207" i="5"/>
  <c r="EK207" i="5"/>
  <c r="EJ208" i="5"/>
  <c r="EK208" i="5"/>
  <c r="EJ209" i="5"/>
  <c r="EK209" i="5"/>
  <c r="EJ210" i="5"/>
  <c r="EK210" i="5"/>
  <c r="EJ211" i="5"/>
  <c r="EK211" i="5"/>
  <c r="EJ212" i="5"/>
  <c r="EK212" i="5"/>
  <c r="EJ213" i="5"/>
  <c r="EK213" i="5"/>
  <c r="EJ214" i="5"/>
  <c r="EK214" i="5"/>
  <c r="EJ215" i="5"/>
  <c r="EK215" i="5"/>
  <c r="EJ216" i="5"/>
  <c r="EK216" i="5"/>
  <c r="EJ217" i="5"/>
  <c r="EK217" i="5"/>
  <c r="EJ218" i="5"/>
  <c r="EK218" i="5"/>
  <c r="EK2" i="5"/>
  <c r="EJ2" i="5"/>
  <c r="EL2" i="5"/>
  <c r="Y34" i="25"/>
  <c r="Y18" i="25"/>
  <c r="Y19" i="25"/>
  <c r="Y41" i="25"/>
  <c r="Y35" i="25"/>
  <c r="E3" i="26"/>
  <c r="F3" i="26"/>
  <c r="E4" i="26"/>
  <c r="F4" i="26"/>
  <c r="E5" i="26"/>
  <c r="F5" i="26"/>
  <c r="E6" i="26"/>
  <c r="F6" i="26"/>
  <c r="E7" i="26"/>
  <c r="F7" i="26"/>
  <c r="E8" i="26"/>
  <c r="F8" i="26"/>
  <c r="E9" i="26"/>
  <c r="F9" i="26"/>
  <c r="E10" i="26"/>
  <c r="F10" i="26"/>
  <c r="E11" i="26"/>
  <c r="F11" i="26"/>
  <c r="E12" i="26"/>
  <c r="F12" i="26"/>
  <c r="E13" i="26"/>
  <c r="F13" i="26"/>
  <c r="E14" i="26"/>
  <c r="F14" i="26"/>
  <c r="E15" i="26"/>
  <c r="F15" i="26"/>
  <c r="E16" i="26"/>
  <c r="F16" i="26"/>
  <c r="E17" i="26"/>
  <c r="F17" i="26"/>
  <c r="E18" i="26"/>
  <c r="F18" i="26"/>
  <c r="E19" i="26"/>
  <c r="F19" i="26"/>
  <c r="E20" i="26"/>
  <c r="F20" i="26"/>
  <c r="E21" i="26"/>
  <c r="F21" i="26"/>
  <c r="E22" i="26"/>
  <c r="F22" i="26"/>
  <c r="E23" i="26"/>
  <c r="F23" i="26"/>
  <c r="E24" i="26"/>
  <c r="F24" i="26"/>
  <c r="E25" i="26"/>
  <c r="F25" i="26"/>
  <c r="E26" i="26"/>
  <c r="F26" i="26"/>
  <c r="E27" i="26"/>
  <c r="F27" i="26"/>
  <c r="E28" i="26"/>
  <c r="F28" i="26"/>
  <c r="E29" i="26"/>
  <c r="F29" i="26"/>
  <c r="E30" i="26"/>
  <c r="F30" i="26"/>
  <c r="E31" i="26"/>
  <c r="F31" i="26"/>
  <c r="E32" i="26"/>
  <c r="F32" i="26"/>
  <c r="E33" i="26"/>
  <c r="F33" i="26"/>
  <c r="E34" i="26"/>
  <c r="F34" i="26"/>
  <c r="E35" i="26"/>
  <c r="F35" i="26"/>
  <c r="E36" i="26"/>
  <c r="F36" i="26"/>
  <c r="E37" i="26"/>
  <c r="F37" i="26"/>
  <c r="E38" i="26"/>
  <c r="F38" i="26"/>
  <c r="E39" i="26"/>
  <c r="F39" i="26"/>
  <c r="E40" i="26"/>
  <c r="F40" i="26"/>
  <c r="E41" i="26"/>
  <c r="F41" i="26"/>
  <c r="E42" i="26"/>
  <c r="F42" i="26"/>
  <c r="E43" i="26"/>
  <c r="F43" i="26"/>
  <c r="E44" i="26"/>
  <c r="F44" i="26"/>
  <c r="E45" i="26"/>
  <c r="F45" i="26"/>
  <c r="E46" i="26"/>
  <c r="F46" i="26"/>
  <c r="E47" i="26"/>
  <c r="F47" i="26"/>
  <c r="E48" i="26"/>
  <c r="F48" i="26"/>
  <c r="E49" i="26"/>
  <c r="F49" i="26"/>
  <c r="E50" i="26"/>
  <c r="F50" i="26"/>
  <c r="E51" i="26"/>
  <c r="F51" i="26"/>
  <c r="E52" i="26"/>
  <c r="F52" i="26"/>
  <c r="E53" i="26"/>
  <c r="F53" i="26"/>
  <c r="E54" i="26"/>
  <c r="F54" i="26"/>
  <c r="E55" i="26"/>
  <c r="F55" i="26"/>
  <c r="E56" i="26"/>
  <c r="F56" i="26"/>
  <c r="E57" i="26"/>
  <c r="F57" i="26"/>
  <c r="E58" i="26"/>
  <c r="F58" i="26"/>
  <c r="E59" i="26"/>
  <c r="F59" i="26"/>
  <c r="E60" i="26"/>
  <c r="F60" i="26"/>
  <c r="E61" i="26"/>
  <c r="F61" i="26"/>
  <c r="E62" i="26"/>
  <c r="F62" i="26"/>
  <c r="E63" i="26"/>
  <c r="F63" i="26"/>
  <c r="E64" i="26"/>
  <c r="F64" i="26"/>
  <c r="E65" i="26"/>
  <c r="F65" i="26"/>
  <c r="E66" i="26"/>
  <c r="F66" i="26"/>
  <c r="E67" i="26"/>
  <c r="F67" i="26"/>
  <c r="E68" i="26"/>
  <c r="F68" i="26"/>
  <c r="E69" i="26"/>
  <c r="F69" i="26"/>
  <c r="E70" i="26"/>
  <c r="F70" i="26"/>
  <c r="E71" i="26"/>
  <c r="F71" i="26"/>
  <c r="E72" i="26"/>
  <c r="F72" i="26"/>
  <c r="E73" i="26"/>
  <c r="F73" i="26"/>
  <c r="E74" i="26"/>
  <c r="F74" i="26"/>
  <c r="E75" i="26"/>
  <c r="F75" i="26"/>
  <c r="E76" i="26"/>
  <c r="F76" i="26"/>
  <c r="F2" i="26"/>
  <c r="E2" i="26"/>
  <c r="K76" i="26"/>
  <c r="O76" i="26"/>
  <c r="K3" i="26"/>
  <c r="K4" i="26"/>
  <c r="K5" i="26"/>
  <c r="K6" i="26"/>
  <c r="K7" i="26"/>
  <c r="K8" i="26"/>
  <c r="K9" i="26"/>
  <c r="K10" i="26"/>
  <c r="K11" i="26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2" i="26"/>
  <c r="K53" i="26"/>
  <c r="K54" i="26"/>
  <c r="K55" i="26"/>
  <c r="K56" i="26"/>
  <c r="K57" i="26"/>
  <c r="K58" i="26"/>
  <c r="K59" i="26"/>
  <c r="K60" i="26"/>
  <c r="K61" i="26"/>
  <c r="K62" i="26"/>
  <c r="K63" i="26"/>
  <c r="K64" i="26"/>
  <c r="K65" i="26"/>
  <c r="K66" i="26"/>
  <c r="K67" i="26"/>
  <c r="K68" i="26"/>
  <c r="K69" i="26"/>
  <c r="K70" i="26"/>
  <c r="K71" i="26"/>
  <c r="K72" i="26"/>
  <c r="K73" i="26"/>
  <c r="K74" i="26"/>
  <c r="K75" i="26"/>
  <c r="K2" i="26"/>
  <c r="BH61" i="26"/>
  <c r="BE39" i="26"/>
  <c r="BE40" i="26"/>
  <c r="BE41" i="26"/>
  <c r="BE42" i="26"/>
  <c r="BE43" i="26"/>
  <c r="BE45" i="26"/>
  <c r="BE48" i="26"/>
  <c r="BE49" i="26"/>
  <c r="BE50" i="26"/>
  <c r="BE51" i="26"/>
  <c r="BE54" i="26"/>
  <c r="BE55" i="26"/>
  <c r="BE59" i="26"/>
  <c r="BE60" i="26"/>
  <c r="BE61" i="26"/>
  <c r="BE63" i="26"/>
  <c r="BE64" i="26"/>
  <c r="BE65" i="26"/>
  <c r="BE66" i="26"/>
  <c r="BE67" i="26"/>
  <c r="BE68" i="26"/>
  <c r="BE69" i="26"/>
  <c r="BE71" i="26"/>
  <c r="BE72" i="26"/>
  <c r="BE73" i="26"/>
  <c r="BE74" i="26"/>
  <c r="BE75" i="26"/>
  <c r="BE76" i="26"/>
  <c r="BE37" i="26"/>
  <c r="BB39" i="26"/>
  <c r="BB40" i="26"/>
  <c r="BB41" i="26"/>
  <c r="BB42" i="26"/>
  <c r="BB43" i="26"/>
  <c r="BB45" i="26"/>
  <c r="BB48" i="26"/>
  <c r="BB49" i="26"/>
  <c r="BB50" i="26"/>
  <c r="BB51" i="26"/>
  <c r="BB54" i="26"/>
  <c r="BB55" i="26"/>
  <c r="BB59" i="26"/>
  <c r="BB60" i="26"/>
  <c r="BB61" i="26"/>
  <c r="BB63" i="26"/>
  <c r="BB64" i="26"/>
  <c r="BB65" i="26"/>
  <c r="BB66" i="26"/>
  <c r="BB67" i="26"/>
  <c r="BB68" i="26"/>
  <c r="BB69" i="26"/>
  <c r="BB71" i="26"/>
  <c r="BB72" i="26"/>
  <c r="BB73" i="26"/>
  <c r="BB74" i="26"/>
  <c r="BB75" i="26"/>
  <c r="BB76" i="26"/>
  <c r="AY39" i="26"/>
  <c r="AY40" i="26"/>
  <c r="AY41" i="26"/>
  <c r="AY42" i="26"/>
  <c r="AY43" i="26"/>
  <c r="AY45" i="26"/>
  <c r="AY48" i="26"/>
  <c r="AY49" i="26"/>
  <c r="AY50" i="26"/>
  <c r="AY51" i="26"/>
  <c r="AY54" i="26"/>
  <c r="AY55" i="26"/>
  <c r="AY59" i="26"/>
  <c r="AY60" i="26"/>
  <c r="AY61" i="26"/>
  <c r="AY63" i="26"/>
  <c r="AY64" i="26"/>
  <c r="AY65" i="26"/>
  <c r="AY66" i="26"/>
  <c r="AY67" i="26"/>
  <c r="AY68" i="26"/>
  <c r="AY69" i="26"/>
  <c r="AY70" i="26"/>
  <c r="AY71" i="26"/>
  <c r="AY72" i="26"/>
  <c r="AY73" i="26"/>
  <c r="AY74" i="26"/>
  <c r="AY75" i="26"/>
  <c r="AY76" i="26"/>
  <c r="AV39" i="26"/>
  <c r="AV40" i="26"/>
  <c r="AV41" i="26"/>
  <c r="AV42" i="26"/>
  <c r="AV43" i="26"/>
  <c r="AV45" i="26"/>
  <c r="AV48" i="26"/>
  <c r="AV49" i="26"/>
  <c r="AV50" i="26"/>
  <c r="AV51" i="26"/>
  <c r="AV54" i="26"/>
  <c r="AV55" i="26"/>
  <c r="AV59" i="26"/>
  <c r="AV60" i="26"/>
  <c r="AV61" i="26"/>
  <c r="AV63" i="26"/>
  <c r="AV64" i="26"/>
  <c r="AV65" i="26"/>
  <c r="AV66" i="26"/>
  <c r="AV67" i="26"/>
  <c r="AV68" i="26"/>
  <c r="AV69" i="26"/>
  <c r="AV70" i="26"/>
  <c r="AV71" i="26"/>
  <c r="AV72" i="26"/>
  <c r="AV73" i="26"/>
  <c r="AV74" i="26"/>
  <c r="AV75" i="26"/>
  <c r="AV76" i="26"/>
  <c r="BB37" i="26"/>
  <c r="AY37" i="26"/>
  <c r="AV37" i="26"/>
  <c r="AV11" i="26"/>
  <c r="AY9" i="26"/>
  <c r="AV9" i="26"/>
  <c r="AV25" i="26"/>
  <c r="AS3" i="26"/>
  <c r="AS4" i="26"/>
  <c r="AS5" i="26"/>
  <c r="AS6" i="26"/>
  <c r="AS7" i="26"/>
  <c r="AS8" i="26"/>
  <c r="AS9" i="26"/>
  <c r="AS10" i="26"/>
  <c r="AS11" i="26"/>
  <c r="AS12" i="26"/>
  <c r="AS13" i="26"/>
  <c r="AS14" i="26"/>
  <c r="AS15" i="26"/>
  <c r="AS16" i="26"/>
  <c r="AS17" i="26"/>
  <c r="AS18" i="26"/>
  <c r="AS19" i="26"/>
  <c r="AS20" i="26"/>
  <c r="AS21" i="26"/>
  <c r="AS22" i="26"/>
  <c r="AS23" i="26"/>
  <c r="AS24" i="26"/>
  <c r="AS25" i="26"/>
  <c r="AS26" i="26"/>
  <c r="AS27" i="26"/>
  <c r="AS28" i="26"/>
  <c r="AS29" i="26"/>
  <c r="AS30" i="26"/>
  <c r="AS31" i="26"/>
  <c r="AS32" i="26"/>
  <c r="AS33" i="26"/>
  <c r="AS34" i="26"/>
  <c r="AS35" i="26"/>
  <c r="AS36" i="26"/>
  <c r="AS37" i="26"/>
  <c r="AS38" i="26"/>
  <c r="AS39" i="26"/>
  <c r="AS40" i="26"/>
  <c r="AS41" i="26"/>
  <c r="AS42" i="26"/>
  <c r="AS43" i="26"/>
  <c r="AS45" i="26"/>
  <c r="AS46" i="26"/>
  <c r="AS47" i="26"/>
  <c r="AS48" i="26"/>
  <c r="AS49" i="26"/>
  <c r="AS50" i="26"/>
  <c r="AS51" i="26"/>
  <c r="AS52" i="26"/>
  <c r="AS53" i="26"/>
  <c r="AS54" i="26"/>
  <c r="AS55" i="26"/>
  <c r="AS56" i="26"/>
  <c r="AS57" i="26"/>
  <c r="AS58" i="26"/>
  <c r="AS59" i="26"/>
  <c r="AS60" i="26"/>
  <c r="AS61" i="26"/>
  <c r="AS62" i="26"/>
  <c r="AS63" i="26"/>
  <c r="AS64" i="26"/>
  <c r="AS65" i="26"/>
  <c r="AS66" i="26"/>
  <c r="AS67" i="26"/>
  <c r="AS68" i="26"/>
  <c r="AS69" i="26"/>
  <c r="AS70" i="26"/>
  <c r="AS71" i="26"/>
  <c r="AS72" i="26"/>
  <c r="AS73" i="26"/>
  <c r="AS74" i="26"/>
  <c r="AS75" i="26"/>
  <c r="AS76" i="26"/>
  <c r="AS2" i="26"/>
  <c r="AP3" i="26"/>
  <c r="AP4" i="26"/>
  <c r="AP5" i="26"/>
  <c r="AP6" i="26"/>
  <c r="AP7" i="26"/>
  <c r="AP8" i="26"/>
  <c r="AP9" i="26"/>
  <c r="AP10" i="26"/>
  <c r="AP11" i="26"/>
  <c r="AP12" i="26"/>
  <c r="AP13" i="26"/>
  <c r="AP14" i="26"/>
  <c r="AP15" i="26"/>
  <c r="AP16" i="26"/>
  <c r="AP17" i="26"/>
  <c r="AP18" i="26"/>
  <c r="AP19" i="26"/>
  <c r="AP20" i="26"/>
  <c r="AP21" i="26"/>
  <c r="AP22" i="26"/>
  <c r="AP23" i="26"/>
  <c r="AP24" i="26"/>
  <c r="AP25" i="26"/>
  <c r="AP26" i="26"/>
  <c r="AP27" i="26"/>
  <c r="AP28" i="26"/>
  <c r="AP29" i="26"/>
  <c r="AP30" i="26"/>
  <c r="AP31" i="26"/>
  <c r="AP32" i="26"/>
  <c r="AP33" i="26"/>
  <c r="AP34" i="26"/>
  <c r="AP35" i="26"/>
  <c r="AP36" i="26"/>
  <c r="AP37" i="26"/>
  <c r="AP38" i="26"/>
  <c r="AP39" i="26"/>
  <c r="AP40" i="26"/>
  <c r="AP41" i="26"/>
  <c r="AP42" i="26"/>
  <c r="AP43" i="26"/>
  <c r="AP45" i="26"/>
  <c r="AP46" i="26"/>
  <c r="AP47" i="26"/>
  <c r="AP48" i="26"/>
  <c r="AP49" i="26"/>
  <c r="AP50" i="26"/>
  <c r="AP51" i="26"/>
  <c r="AP52" i="26"/>
  <c r="AP53" i="26"/>
  <c r="AP54" i="26"/>
  <c r="AP55" i="26"/>
  <c r="AP56" i="26"/>
  <c r="AP57" i="26"/>
  <c r="AP58" i="26"/>
  <c r="AP59" i="26"/>
  <c r="AP60" i="26"/>
  <c r="AP61" i="26"/>
  <c r="AP62" i="26"/>
  <c r="AP63" i="26"/>
  <c r="AP64" i="26"/>
  <c r="AP65" i="26"/>
  <c r="AP66" i="26"/>
  <c r="AP67" i="26"/>
  <c r="AP68" i="26"/>
  <c r="AP69" i="26"/>
  <c r="AP70" i="26"/>
  <c r="AP71" i="26"/>
  <c r="AP72" i="26"/>
  <c r="AP73" i="26"/>
  <c r="AP74" i="26"/>
  <c r="AP75" i="26"/>
  <c r="AP76" i="26"/>
  <c r="AP2" i="26"/>
  <c r="AM3" i="26"/>
  <c r="AM4" i="26"/>
  <c r="AM5" i="26"/>
  <c r="AM6" i="26"/>
  <c r="AM7" i="26"/>
  <c r="AM8" i="26"/>
  <c r="AM9" i="26"/>
  <c r="AM10" i="26"/>
  <c r="AM11" i="26"/>
  <c r="AM12" i="26"/>
  <c r="AM13" i="26"/>
  <c r="AM14" i="26"/>
  <c r="AM15" i="26"/>
  <c r="AM16" i="26"/>
  <c r="AM17" i="26"/>
  <c r="AM18" i="26"/>
  <c r="AM19" i="26"/>
  <c r="AM20" i="26"/>
  <c r="AM21" i="26"/>
  <c r="AM22" i="26"/>
  <c r="AM23" i="26"/>
  <c r="AM24" i="26"/>
  <c r="AM25" i="26"/>
  <c r="AM26" i="26"/>
  <c r="AM27" i="26"/>
  <c r="AM28" i="26"/>
  <c r="AM29" i="26"/>
  <c r="AM30" i="26"/>
  <c r="AM31" i="26"/>
  <c r="AM32" i="26"/>
  <c r="AM33" i="26"/>
  <c r="AM34" i="26"/>
  <c r="AM35" i="26"/>
  <c r="AM36" i="26"/>
  <c r="AM38" i="26"/>
  <c r="AM40" i="26"/>
  <c r="AM42" i="26"/>
  <c r="AM43" i="26"/>
  <c r="AM45" i="26"/>
  <c r="AM46" i="26"/>
  <c r="AM47" i="26"/>
  <c r="AM48" i="26"/>
  <c r="AM49" i="26"/>
  <c r="AM50" i="26"/>
  <c r="AM51" i="26"/>
  <c r="AM52" i="26"/>
  <c r="AM53" i="26"/>
  <c r="AM54" i="26"/>
  <c r="AM55" i="26"/>
  <c r="AM56" i="26"/>
  <c r="AM57" i="26"/>
  <c r="AM58" i="26"/>
  <c r="AM61" i="26"/>
  <c r="AM62" i="26"/>
  <c r="AM63" i="26"/>
  <c r="AM66" i="26"/>
  <c r="AM68" i="26"/>
  <c r="AM70" i="26"/>
  <c r="AM71" i="26"/>
  <c r="AM72" i="26"/>
  <c r="AM73" i="26"/>
  <c r="AM74" i="26"/>
  <c r="AM75" i="26"/>
  <c r="AM76" i="26"/>
  <c r="AM2" i="26"/>
  <c r="AJ3" i="26"/>
  <c r="AJ4" i="26"/>
  <c r="AJ5" i="26"/>
  <c r="AJ6" i="26"/>
  <c r="AJ7" i="26"/>
  <c r="AJ8" i="26"/>
  <c r="AJ9" i="26"/>
  <c r="AJ10" i="26"/>
  <c r="AJ11" i="26"/>
  <c r="AJ12" i="26"/>
  <c r="AJ13" i="26"/>
  <c r="AJ14" i="26"/>
  <c r="AJ15" i="26"/>
  <c r="AJ16" i="26"/>
  <c r="AJ17" i="26"/>
  <c r="AJ18" i="26"/>
  <c r="AJ19" i="26"/>
  <c r="AJ20" i="26"/>
  <c r="AJ21" i="26"/>
  <c r="AJ22" i="26"/>
  <c r="AJ23" i="26"/>
  <c r="AJ24" i="26"/>
  <c r="AJ25" i="26"/>
  <c r="AJ26" i="26"/>
  <c r="AJ27" i="26"/>
  <c r="AJ28" i="26"/>
  <c r="AJ29" i="26"/>
  <c r="AJ30" i="26"/>
  <c r="AJ31" i="26"/>
  <c r="AJ32" i="26"/>
  <c r="AJ33" i="26"/>
  <c r="AJ34" i="26"/>
  <c r="AJ35" i="26"/>
  <c r="AJ36" i="26"/>
  <c r="AJ37" i="26"/>
  <c r="AJ38" i="26"/>
  <c r="AJ39" i="26"/>
  <c r="AJ40" i="26"/>
  <c r="AJ41" i="26"/>
  <c r="AJ42" i="26"/>
  <c r="AJ43" i="26"/>
  <c r="AJ45" i="26"/>
  <c r="AJ46" i="26"/>
  <c r="AJ47" i="26"/>
  <c r="AJ48" i="26"/>
  <c r="AJ49" i="26"/>
  <c r="AJ50" i="26"/>
  <c r="AJ51" i="26"/>
  <c r="AJ52" i="26"/>
  <c r="AJ53" i="26"/>
  <c r="AJ54" i="26"/>
  <c r="AJ55" i="26"/>
  <c r="AJ56" i="26"/>
  <c r="AJ57" i="26"/>
  <c r="AJ58" i="26"/>
  <c r="AJ59" i="26"/>
  <c r="AJ60" i="26"/>
  <c r="AJ61" i="26"/>
  <c r="AJ62" i="26"/>
  <c r="AJ63" i="26"/>
  <c r="AJ64" i="26"/>
  <c r="AJ65" i="26"/>
  <c r="AJ66" i="26"/>
  <c r="AJ67" i="26"/>
  <c r="AJ68" i="26"/>
  <c r="AJ69" i="26"/>
  <c r="AJ70" i="26"/>
  <c r="AJ71" i="26"/>
  <c r="AJ72" i="26"/>
  <c r="AJ73" i="26"/>
  <c r="AJ74" i="26"/>
  <c r="AJ75" i="26"/>
  <c r="AJ76" i="26"/>
  <c r="AJ2" i="26"/>
  <c r="AG3" i="26"/>
  <c r="AG4" i="26"/>
  <c r="AG5" i="26"/>
  <c r="AG6" i="26"/>
  <c r="AG7" i="26"/>
  <c r="AG8" i="26"/>
  <c r="AG9" i="26"/>
  <c r="AG10" i="26"/>
  <c r="AG11" i="26"/>
  <c r="AG12" i="26"/>
  <c r="AG13" i="26"/>
  <c r="AG14" i="26"/>
  <c r="AG15" i="26"/>
  <c r="AG16" i="26"/>
  <c r="AG17" i="26"/>
  <c r="AG18" i="26"/>
  <c r="AG19" i="26"/>
  <c r="AG20" i="26"/>
  <c r="AG21" i="26"/>
  <c r="AG22" i="26"/>
  <c r="AG23" i="26"/>
  <c r="AG24" i="26"/>
  <c r="AG25" i="26"/>
  <c r="AG26" i="26"/>
  <c r="AG27" i="26"/>
  <c r="AG28" i="26"/>
  <c r="AG29" i="26"/>
  <c r="AG30" i="26"/>
  <c r="AG31" i="26"/>
  <c r="AG32" i="26"/>
  <c r="AG33" i="26"/>
  <c r="AG34" i="26"/>
  <c r="AG35" i="26"/>
  <c r="AG36" i="26"/>
  <c r="AG37" i="26"/>
  <c r="AG38" i="26"/>
  <c r="AG39" i="26"/>
  <c r="AG40" i="26"/>
  <c r="AG41" i="26"/>
  <c r="AG42" i="26"/>
  <c r="AG43" i="26"/>
  <c r="AG45" i="26"/>
  <c r="AG46" i="26"/>
  <c r="AG47" i="26"/>
  <c r="AG48" i="26"/>
  <c r="AG49" i="26"/>
  <c r="AG50" i="26"/>
  <c r="AG51" i="26"/>
  <c r="AG52" i="26"/>
  <c r="AG53" i="26"/>
  <c r="AG54" i="26"/>
  <c r="AG55" i="26"/>
  <c r="AG56" i="26"/>
  <c r="AG57" i="26"/>
  <c r="AG58" i="26"/>
  <c r="AG59" i="26"/>
  <c r="AG60" i="26"/>
  <c r="AG61" i="26"/>
  <c r="AG62" i="26"/>
  <c r="AG63" i="26"/>
  <c r="AG64" i="26"/>
  <c r="AG65" i="26"/>
  <c r="AG66" i="26"/>
  <c r="AG67" i="26"/>
  <c r="AG68" i="26"/>
  <c r="AG69" i="26"/>
  <c r="AG70" i="26"/>
  <c r="AG71" i="26"/>
  <c r="AG72" i="26"/>
  <c r="AG73" i="26"/>
  <c r="AG74" i="26"/>
  <c r="AG75" i="26"/>
  <c r="AG76" i="26"/>
  <c r="AG2" i="26"/>
  <c r="AD3" i="26"/>
  <c r="AD4" i="26"/>
  <c r="AD5" i="26"/>
  <c r="AD6" i="26"/>
  <c r="AD7" i="26"/>
  <c r="AD8" i="26"/>
  <c r="AD9" i="26"/>
  <c r="AD10" i="26"/>
  <c r="AD11" i="26"/>
  <c r="AD12" i="26"/>
  <c r="AD13" i="26"/>
  <c r="AD14" i="26"/>
  <c r="AD15" i="26"/>
  <c r="AD16" i="26"/>
  <c r="AD17" i="26"/>
  <c r="AD18" i="26"/>
  <c r="AD19" i="26"/>
  <c r="AD20" i="26"/>
  <c r="AD21" i="26"/>
  <c r="AD22" i="26"/>
  <c r="AD23" i="26"/>
  <c r="AD24" i="26"/>
  <c r="AD25" i="26"/>
  <c r="AD26" i="26"/>
  <c r="AD27" i="26"/>
  <c r="AD28" i="26"/>
  <c r="AD29" i="26"/>
  <c r="AD30" i="26"/>
  <c r="AD31" i="26"/>
  <c r="AD32" i="26"/>
  <c r="AD33" i="26"/>
  <c r="AD34" i="26"/>
  <c r="AD35" i="26"/>
  <c r="AD36" i="26"/>
  <c r="AD37" i="26"/>
  <c r="AD38" i="26"/>
  <c r="AD39" i="26"/>
  <c r="AD40" i="26"/>
  <c r="AD41" i="26"/>
  <c r="AD42" i="26"/>
  <c r="AD43" i="26"/>
  <c r="AD45" i="26"/>
  <c r="AD46" i="26"/>
  <c r="AD47" i="26"/>
  <c r="AD48" i="26"/>
  <c r="AD49" i="26"/>
  <c r="AD50" i="26"/>
  <c r="AD51" i="26"/>
  <c r="AD52" i="26"/>
  <c r="AD53" i="26"/>
  <c r="AD54" i="26"/>
  <c r="AD55" i="26"/>
  <c r="AD56" i="26"/>
  <c r="AD57" i="26"/>
  <c r="AD58" i="26"/>
  <c r="AD59" i="26"/>
  <c r="AD60" i="26"/>
  <c r="AD61" i="26"/>
  <c r="AD62" i="26"/>
  <c r="AD63" i="26"/>
  <c r="AD64" i="26"/>
  <c r="AD65" i="26"/>
  <c r="AD66" i="26"/>
  <c r="AD67" i="26"/>
  <c r="AD68" i="26"/>
  <c r="AD69" i="26"/>
  <c r="AD70" i="26"/>
  <c r="AD71" i="26"/>
  <c r="AD72" i="26"/>
  <c r="AD73" i="26"/>
  <c r="AD74" i="26"/>
  <c r="AD75" i="26"/>
  <c r="AD76" i="26"/>
  <c r="AD2" i="26"/>
  <c r="AA4" i="26"/>
  <c r="AA5" i="26"/>
  <c r="AA6" i="26"/>
  <c r="AA7" i="26"/>
  <c r="AA8" i="26"/>
  <c r="AA9" i="26"/>
  <c r="AA10" i="26"/>
  <c r="AA11" i="26"/>
  <c r="AA12" i="26"/>
  <c r="AA13" i="26"/>
  <c r="AA14" i="26"/>
  <c r="AA15" i="26"/>
  <c r="AA16" i="26"/>
  <c r="AA17" i="26"/>
  <c r="AA18" i="26"/>
  <c r="AA19" i="26"/>
  <c r="AA20" i="26"/>
  <c r="AA21" i="26"/>
  <c r="AA22" i="26"/>
  <c r="AA23" i="26"/>
  <c r="AA24" i="26"/>
  <c r="AA25" i="26"/>
  <c r="AA26" i="26"/>
  <c r="AA27" i="26"/>
  <c r="AA28" i="26"/>
  <c r="AA29" i="26"/>
  <c r="AA30" i="26"/>
  <c r="AA31" i="26"/>
  <c r="AA32" i="26"/>
  <c r="AA33" i="26"/>
  <c r="AA34" i="26"/>
  <c r="AA35" i="26"/>
  <c r="AA36" i="26"/>
  <c r="AA37" i="26"/>
  <c r="AA38" i="26"/>
  <c r="AA39" i="26"/>
  <c r="AA40" i="26"/>
  <c r="AA41" i="26"/>
  <c r="AA42" i="26"/>
  <c r="AA43" i="26"/>
  <c r="AA44" i="26"/>
  <c r="AA45" i="26"/>
  <c r="AA46" i="26"/>
  <c r="AA47" i="26"/>
  <c r="AA48" i="26"/>
  <c r="AA49" i="26"/>
  <c r="AA50" i="26"/>
  <c r="AA51" i="26"/>
  <c r="AA52" i="26"/>
  <c r="AA53" i="26"/>
  <c r="AA54" i="26"/>
  <c r="AA55" i="26"/>
  <c r="AA56" i="26"/>
  <c r="AA57" i="26"/>
  <c r="AA58" i="26"/>
  <c r="AA59" i="26"/>
  <c r="AA60" i="26"/>
  <c r="AA61" i="26"/>
  <c r="AA62" i="26"/>
  <c r="AA63" i="26"/>
  <c r="AA64" i="26"/>
  <c r="AA65" i="26"/>
  <c r="AA66" i="26"/>
  <c r="AA67" i="26"/>
  <c r="AA68" i="26"/>
  <c r="AA69" i="26"/>
  <c r="AA70" i="26"/>
  <c r="AA71" i="26"/>
  <c r="AA72" i="26"/>
  <c r="AA73" i="26"/>
  <c r="AA74" i="26"/>
  <c r="AA75" i="26"/>
  <c r="AA76" i="26"/>
  <c r="AA3" i="26"/>
  <c r="AA2" i="26"/>
  <c r="X3" i="26"/>
  <c r="X4" i="26"/>
  <c r="X5" i="26"/>
  <c r="X6" i="26"/>
  <c r="X7" i="26"/>
  <c r="X8" i="26"/>
  <c r="X9" i="26"/>
  <c r="X10" i="26"/>
  <c r="X11" i="26"/>
  <c r="X12" i="26"/>
  <c r="X13" i="26"/>
  <c r="X14" i="26"/>
  <c r="X15" i="26"/>
  <c r="X16" i="26"/>
  <c r="X17" i="26"/>
  <c r="X18" i="26"/>
  <c r="X19" i="26"/>
  <c r="X20" i="26"/>
  <c r="X21" i="26"/>
  <c r="X22" i="26"/>
  <c r="X23" i="26"/>
  <c r="X24" i="26"/>
  <c r="X25" i="26"/>
  <c r="X26" i="26"/>
  <c r="X27" i="26"/>
  <c r="X28" i="26"/>
  <c r="X29" i="26"/>
  <c r="X30" i="26"/>
  <c r="X31" i="26"/>
  <c r="X32" i="26"/>
  <c r="X33" i="26"/>
  <c r="X34" i="26"/>
  <c r="X35" i="26"/>
  <c r="X36" i="26"/>
  <c r="X37" i="26"/>
  <c r="X38" i="26"/>
  <c r="X39" i="26"/>
  <c r="X40" i="26"/>
  <c r="X41" i="26"/>
  <c r="X42" i="26"/>
  <c r="X43" i="26"/>
  <c r="X44" i="26"/>
  <c r="X45" i="26"/>
  <c r="X46" i="26"/>
  <c r="X47" i="26"/>
  <c r="X48" i="26"/>
  <c r="X49" i="26"/>
  <c r="X50" i="26"/>
  <c r="X51" i="26"/>
  <c r="X52" i="26"/>
  <c r="X53" i="26"/>
  <c r="X54" i="26"/>
  <c r="X55" i="26"/>
  <c r="X56" i="26"/>
  <c r="X57" i="26"/>
  <c r="X58" i="26"/>
  <c r="X59" i="26"/>
  <c r="X60" i="26"/>
  <c r="X62" i="26"/>
  <c r="X63" i="26"/>
  <c r="X64" i="26"/>
  <c r="X65" i="26"/>
  <c r="X66" i="26"/>
  <c r="X67" i="26"/>
  <c r="X68" i="26"/>
  <c r="X69" i="26"/>
  <c r="X70" i="26"/>
  <c r="X71" i="26"/>
  <c r="X72" i="26"/>
  <c r="X73" i="26"/>
  <c r="X74" i="26"/>
  <c r="X75" i="26"/>
  <c r="X76" i="26"/>
  <c r="X2" i="26"/>
  <c r="U3" i="26"/>
  <c r="U4" i="26"/>
  <c r="U5" i="26"/>
  <c r="U6" i="26"/>
  <c r="U7" i="26"/>
  <c r="U8" i="26"/>
  <c r="U9" i="26"/>
  <c r="U10" i="26"/>
  <c r="U11" i="26"/>
  <c r="U12" i="26"/>
  <c r="U13" i="26"/>
  <c r="U14" i="26"/>
  <c r="U15" i="26"/>
  <c r="U16" i="26"/>
  <c r="U17" i="26"/>
  <c r="U18" i="26"/>
  <c r="U19" i="26"/>
  <c r="U20" i="26"/>
  <c r="U21" i="26"/>
  <c r="U22" i="26"/>
  <c r="U23" i="26"/>
  <c r="U24" i="26"/>
  <c r="U25" i="26"/>
  <c r="U26" i="26"/>
  <c r="U27" i="26"/>
  <c r="U28" i="26"/>
  <c r="U29" i="26"/>
  <c r="U30" i="26"/>
  <c r="U31" i="26"/>
  <c r="U32" i="26"/>
  <c r="U33" i="26"/>
  <c r="U34" i="26"/>
  <c r="U35" i="26"/>
  <c r="U36" i="26"/>
  <c r="U37" i="26"/>
  <c r="U38" i="26"/>
  <c r="U39" i="26"/>
  <c r="U40" i="26"/>
  <c r="U41" i="26"/>
  <c r="U42" i="26"/>
  <c r="U43" i="26"/>
  <c r="U44" i="26"/>
  <c r="U45" i="26"/>
  <c r="U46" i="26"/>
  <c r="U47" i="26"/>
  <c r="U48" i="26"/>
  <c r="U49" i="26"/>
  <c r="U50" i="26"/>
  <c r="U51" i="26"/>
  <c r="U52" i="26"/>
  <c r="U53" i="26"/>
  <c r="U54" i="26"/>
  <c r="U55" i="26"/>
  <c r="U56" i="26"/>
  <c r="U57" i="26"/>
  <c r="U58" i="26"/>
  <c r="U59" i="26"/>
  <c r="U60" i="26"/>
  <c r="U61" i="26"/>
  <c r="U62" i="26"/>
  <c r="U63" i="26"/>
  <c r="U64" i="26"/>
  <c r="U65" i="26"/>
  <c r="U66" i="26"/>
  <c r="U67" i="26"/>
  <c r="U68" i="26"/>
  <c r="U69" i="26"/>
  <c r="U70" i="26"/>
  <c r="U71" i="26"/>
  <c r="U72" i="26"/>
  <c r="U73" i="26"/>
  <c r="U74" i="26"/>
  <c r="U75" i="26"/>
  <c r="U76" i="26"/>
  <c r="U2" i="26"/>
  <c r="R3" i="26"/>
  <c r="R4" i="26"/>
  <c r="R5" i="26"/>
  <c r="R6" i="26"/>
  <c r="R7" i="26"/>
  <c r="R8" i="26"/>
  <c r="R9" i="26"/>
  <c r="R10" i="26"/>
  <c r="R11" i="26"/>
  <c r="R12" i="26"/>
  <c r="R13" i="26"/>
  <c r="R14" i="26"/>
  <c r="R15" i="26"/>
  <c r="R16" i="26"/>
  <c r="R17" i="26"/>
  <c r="R18" i="26"/>
  <c r="R19" i="26"/>
  <c r="R20" i="26"/>
  <c r="R21" i="26"/>
  <c r="R22" i="26"/>
  <c r="R23" i="26"/>
  <c r="R24" i="26"/>
  <c r="R25" i="26"/>
  <c r="R26" i="26"/>
  <c r="R27" i="26"/>
  <c r="R28" i="26"/>
  <c r="R29" i="26"/>
  <c r="R30" i="26"/>
  <c r="R31" i="26"/>
  <c r="R32" i="26"/>
  <c r="R33" i="26"/>
  <c r="R34" i="26"/>
  <c r="R35" i="26"/>
  <c r="R36" i="26"/>
  <c r="R37" i="26"/>
  <c r="R38" i="26"/>
  <c r="R39" i="26"/>
  <c r="R40" i="26"/>
  <c r="R41" i="26"/>
  <c r="R42" i="26"/>
  <c r="R43" i="26"/>
  <c r="R44" i="26"/>
  <c r="R45" i="26"/>
  <c r="R46" i="26"/>
  <c r="R47" i="26"/>
  <c r="R48" i="26"/>
  <c r="R49" i="26"/>
  <c r="R50" i="26"/>
  <c r="R51" i="26"/>
  <c r="R52" i="26"/>
  <c r="R53" i="26"/>
  <c r="R54" i="26"/>
  <c r="R55" i="26"/>
  <c r="R56" i="26"/>
  <c r="R57" i="26"/>
  <c r="R58" i="26"/>
  <c r="R59" i="26"/>
  <c r="R60" i="26"/>
  <c r="R61" i="26"/>
  <c r="R62" i="26"/>
  <c r="R63" i="26"/>
  <c r="R64" i="26"/>
  <c r="R65" i="26"/>
  <c r="R66" i="26"/>
  <c r="R67" i="26"/>
  <c r="R68" i="26"/>
  <c r="R69" i="26"/>
  <c r="R70" i="26"/>
  <c r="R71" i="26"/>
  <c r="R72" i="26"/>
  <c r="R73" i="26"/>
  <c r="R74" i="26"/>
  <c r="R75" i="26"/>
  <c r="R76" i="26"/>
  <c r="R2" i="26"/>
  <c r="O3" i="26"/>
  <c r="O4" i="26"/>
  <c r="O5" i="26"/>
  <c r="O6" i="26"/>
  <c r="O7" i="26"/>
  <c r="O8" i="26"/>
  <c r="O9" i="26"/>
  <c r="O10" i="26"/>
  <c r="O11" i="26"/>
  <c r="O12" i="26"/>
  <c r="O13" i="26"/>
  <c r="O14" i="26"/>
  <c r="O15" i="26"/>
  <c r="O16" i="26"/>
  <c r="O17" i="26"/>
  <c r="O18" i="26"/>
  <c r="O19" i="26"/>
  <c r="O20" i="26"/>
  <c r="O21" i="26"/>
  <c r="O22" i="26"/>
  <c r="O23" i="26"/>
  <c r="O24" i="26"/>
  <c r="O25" i="26"/>
  <c r="O26" i="26"/>
  <c r="O27" i="26"/>
  <c r="O28" i="26"/>
  <c r="O29" i="26"/>
  <c r="O30" i="26"/>
  <c r="O31" i="26"/>
  <c r="O32" i="26"/>
  <c r="O33" i="26"/>
  <c r="O34" i="26"/>
  <c r="O35" i="26"/>
  <c r="O36" i="26"/>
  <c r="O37" i="26"/>
  <c r="O38" i="26"/>
  <c r="O39" i="26"/>
  <c r="O40" i="26"/>
  <c r="O41" i="26"/>
  <c r="O42" i="26"/>
  <c r="O43" i="26"/>
  <c r="O44" i="26"/>
  <c r="O45" i="26"/>
  <c r="O46" i="26"/>
  <c r="O47" i="26"/>
  <c r="O48" i="26"/>
  <c r="O49" i="26"/>
  <c r="O50" i="26"/>
  <c r="O51" i="26"/>
  <c r="O52" i="26"/>
  <c r="O53" i="26"/>
  <c r="O54" i="26"/>
  <c r="O55" i="26"/>
  <c r="O56" i="26"/>
  <c r="O57" i="26"/>
  <c r="O58" i="26"/>
  <c r="O59" i="26"/>
  <c r="O60" i="26"/>
  <c r="O61" i="26"/>
  <c r="O62" i="26"/>
  <c r="O63" i="26"/>
  <c r="O64" i="26"/>
  <c r="O65" i="26"/>
  <c r="O66" i="26"/>
  <c r="O67" i="26"/>
  <c r="O68" i="26"/>
  <c r="O69" i="26"/>
  <c r="O70" i="26"/>
  <c r="O71" i="26"/>
  <c r="O72" i="26"/>
  <c r="O73" i="26"/>
  <c r="O74" i="26"/>
  <c r="O75" i="26"/>
  <c r="O2" i="26"/>
  <c r="Y60" i="25"/>
  <c r="Y58" i="25"/>
  <c r="Y56" i="25"/>
  <c r="Y55" i="25"/>
  <c r="Y54" i="25"/>
  <c r="Y51" i="25"/>
  <c r="Y50" i="25"/>
  <c r="Y49" i="25"/>
  <c r="Y48" i="25"/>
  <c r="Y47" i="25"/>
  <c r="Y46" i="25"/>
  <c r="Y45" i="25"/>
  <c r="Y44" i="25"/>
  <c r="Y42" i="25"/>
  <c r="Y40" i="25"/>
  <c r="Y39" i="25"/>
  <c r="Y38" i="25"/>
  <c r="Y36" i="25"/>
  <c r="Y31" i="25"/>
  <c r="Y30" i="25"/>
  <c r="Y29" i="25"/>
  <c r="Y28" i="25"/>
  <c r="Y27" i="25"/>
  <c r="Y25" i="25"/>
  <c r="Y24" i="25"/>
  <c r="Y23" i="25"/>
  <c r="Y22" i="25"/>
  <c r="Y20" i="25"/>
  <c r="Y17" i="25"/>
  <c r="Y14" i="25"/>
  <c r="Y13" i="25"/>
  <c r="Y11" i="25"/>
  <c r="Y10" i="25"/>
  <c r="Y9" i="25"/>
  <c r="Y7" i="25"/>
  <c r="Y6" i="25"/>
  <c r="AB56" i="24"/>
  <c r="AA56" i="24"/>
  <c r="AB54" i="24"/>
  <c r="AA54" i="24"/>
  <c r="AB52" i="24"/>
  <c r="AA52" i="24"/>
  <c r="AB51" i="24"/>
  <c r="AA51" i="24"/>
  <c r="AB50" i="24"/>
  <c r="AA50" i="24"/>
  <c r="AB47" i="24"/>
  <c r="AA47" i="24"/>
  <c r="AB46" i="24"/>
  <c r="AA46" i="24"/>
  <c r="AB45" i="24"/>
  <c r="AA45" i="24"/>
  <c r="AB44" i="24"/>
  <c r="AA44" i="24"/>
  <c r="AB43" i="24"/>
  <c r="AA43" i="24"/>
  <c r="AB42" i="24"/>
  <c r="AA42" i="24"/>
  <c r="AB41" i="24"/>
  <c r="AA41" i="24"/>
  <c r="AB40" i="24"/>
  <c r="AA40" i="24"/>
  <c r="AB38" i="24"/>
  <c r="AA38" i="24"/>
  <c r="AB37" i="24"/>
  <c r="AA37" i="24"/>
  <c r="AB36" i="24"/>
  <c r="AA36" i="24"/>
  <c r="AB35" i="24"/>
  <c r="AA35" i="24"/>
  <c r="AB33" i="24"/>
  <c r="AA33" i="24"/>
  <c r="AB30" i="24"/>
  <c r="AA30" i="24"/>
  <c r="AB29" i="24"/>
  <c r="AA29" i="24"/>
  <c r="AB28" i="24"/>
  <c r="AA28" i="24"/>
  <c r="AB27" i="24"/>
  <c r="AA27" i="24"/>
  <c r="AB26" i="24"/>
  <c r="AA26" i="24"/>
  <c r="AB24" i="24"/>
  <c r="AA24" i="24"/>
  <c r="AB23" i="24"/>
  <c r="AA23" i="24"/>
  <c r="AB22" i="24"/>
  <c r="AA22" i="24"/>
  <c r="AB21" i="24"/>
  <c r="AA21" i="24"/>
  <c r="AB19" i="24"/>
  <c r="AA19" i="24"/>
  <c r="AB18" i="24"/>
  <c r="AA18" i="24"/>
  <c r="AB17" i="24"/>
  <c r="AA17" i="24"/>
  <c r="AB14" i="24"/>
  <c r="AA14" i="24"/>
  <c r="AB13" i="24"/>
  <c r="AA13" i="24"/>
  <c r="AB11" i="24"/>
  <c r="AA11" i="24"/>
  <c r="AB10" i="24"/>
  <c r="AA10" i="24"/>
  <c r="AB9" i="24"/>
  <c r="AA9" i="24"/>
  <c r="AB7" i="24"/>
  <c r="AA7" i="24"/>
  <c r="AB6" i="24"/>
  <c r="AA6" i="24"/>
  <c r="AA9" i="21"/>
  <c r="AB14" i="21"/>
  <c r="AB13" i="21"/>
  <c r="AB17" i="21"/>
  <c r="AB22" i="21"/>
  <c r="AB23" i="21"/>
  <c r="AB24" i="21"/>
  <c r="AB21" i="21"/>
  <c r="AB27" i="21"/>
  <c r="AB28" i="21"/>
  <c r="AB29" i="21"/>
  <c r="AB30" i="21"/>
  <c r="AB26" i="21"/>
  <c r="AB33" i="21"/>
  <c r="AB35" i="21"/>
  <c r="AB41" i="21"/>
  <c r="AB42" i="21"/>
  <c r="AB43" i="21"/>
  <c r="AB44" i="21"/>
  <c r="AB45" i="21"/>
  <c r="AB46" i="21"/>
  <c r="AB47" i="21"/>
  <c r="AB40" i="21"/>
  <c r="AA26" i="21"/>
  <c r="AA33" i="21"/>
  <c r="AB50" i="21"/>
  <c r="AB38" i="21"/>
  <c r="AB37" i="21"/>
  <c r="AB36" i="21"/>
  <c r="AA21" i="21"/>
  <c r="AB6" i="21"/>
  <c r="AA7" i="21"/>
  <c r="AA10" i="21"/>
  <c r="AA11" i="21"/>
  <c r="AA13" i="21"/>
  <c r="AA14" i="21"/>
  <c r="AA17" i="21"/>
  <c r="AA18" i="21"/>
  <c r="AA19" i="21"/>
  <c r="AA22" i="21"/>
  <c r="AA23" i="21"/>
  <c r="AA24" i="21"/>
  <c r="AA27" i="21"/>
  <c r="AA28" i="21"/>
  <c r="AA29" i="21"/>
  <c r="AA30" i="21"/>
  <c r="AA35" i="21"/>
  <c r="AA36" i="21"/>
  <c r="AA37" i="21"/>
  <c r="AA38" i="21"/>
  <c r="AA40" i="21"/>
  <c r="AA41" i="21"/>
  <c r="AA42" i="21"/>
  <c r="AA43" i="21"/>
  <c r="AA44" i="21"/>
  <c r="AA45" i="21"/>
  <c r="AA46" i="21"/>
  <c r="AA47" i="21"/>
  <c r="AA50" i="21"/>
  <c r="AA51" i="21"/>
  <c r="AA52" i="21"/>
  <c r="AA54" i="21"/>
  <c r="AA56" i="21"/>
  <c r="AA6" i="21"/>
  <c r="AB52" i="21"/>
  <c r="EL210" i="5"/>
  <c r="ER218" i="5"/>
  <c r="EP218" i="5"/>
  <c r="EO218" i="5"/>
  <c r="EN218" i="5"/>
  <c r="EM218" i="5"/>
  <c r="EL218" i="5"/>
  <c r="EI218" i="5"/>
  <c r="EH218" i="5"/>
  <c r="ER217" i="5"/>
  <c r="EP217" i="5"/>
  <c r="EO217" i="5"/>
  <c r="EN217" i="5"/>
  <c r="EM217" i="5"/>
  <c r="EL217" i="5"/>
  <c r="EI217" i="5"/>
  <c r="EH217" i="5"/>
  <c r="ER216" i="5"/>
  <c r="EP216" i="5"/>
  <c r="EO216" i="5"/>
  <c r="EN216" i="5"/>
  <c r="EM216" i="5"/>
  <c r="EL216" i="5"/>
  <c r="EH216" i="5"/>
  <c r="ER215" i="5"/>
  <c r="EP215" i="5"/>
  <c r="EO215" i="5"/>
  <c r="EN215" i="5"/>
  <c r="EM215" i="5"/>
  <c r="EL215" i="5"/>
  <c r="EH215" i="5"/>
  <c r="ER214" i="5"/>
  <c r="EP214" i="5"/>
  <c r="EO214" i="5"/>
  <c r="EN214" i="5"/>
  <c r="EM214" i="5"/>
  <c r="EL214" i="5"/>
  <c r="EH214" i="5"/>
  <c r="ER213" i="5"/>
  <c r="EP213" i="5"/>
  <c r="EO213" i="5"/>
  <c r="EM213" i="5"/>
  <c r="EL213" i="5"/>
  <c r="EH213" i="5"/>
  <c r="ER212" i="5"/>
  <c r="EP212" i="5"/>
  <c r="EO212" i="5"/>
  <c r="EM212" i="5"/>
  <c r="EL212" i="5"/>
  <c r="EH212" i="5"/>
  <c r="ER211" i="5"/>
  <c r="EP211" i="5"/>
  <c r="EO211" i="5"/>
  <c r="EM211" i="5"/>
  <c r="EL211" i="5"/>
  <c r="EH211" i="5"/>
  <c r="ER210" i="5"/>
  <c r="EP210" i="5"/>
  <c r="EO210" i="5"/>
  <c r="EM210" i="5"/>
  <c r="EH210" i="5"/>
  <c r="ER209" i="5"/>
  <c r="EP209" i="5"/>
  <c r="EO209" i="5"/>
  <c r="EM209" i="5"/>
  <c r="EL209" i="5"/>
  <c r="EI209" i="5"/>
  <c r="EH209" i="5"/>
  <c r="ER208" i="5"/>
  <c r="EP208" i="5"/>
  <c r="EO208" i="5"/>
  <c r="EM208" i="5"/>
  <c r="EL208" i="5"/>
  <c r="EH208" i="5"/>
  <c r="ER207" i="5"/>
  <c r="EP207" i="5"/>
  <c r="EO207" i="5"/>
  <c r="EM207" i="5"/>
  <c r="EL207" i="5"/>
  <c r="EI207" i="5"/>
  <c r="EH207" i="5"/>
  <c r="ER206" i="5"/>
  <c r="EP206" i="5"/>
  <c r="EO206" i="5"/>
  <c r="EN206" i="5"/>
  <c r="EM206" i="5"/>
  <c r="EL206" i="5"/>
  <c r="EH206" i="5"/>
  <c r="ER205" i="5"/>
  <c r="EP205" i="5"/>
  <c r="EO205" i="5"/>
  <c r="EM205" i="5"/>
  <c r="EL205" i="5"/>
  <c r="EI205" i="5"/>
  <c r="EH205" i="5"/>
  <c r="ER204" i="5"/>
  <c r="EP204" i="5"/>
  <c r="EO204" i="5"/>
  <c r="EM204" i="5"/>
  <c r="EL204" i="5"/>
  <c r="EH204" i="5"/>
  <c r="ER203" i="5"/>
  <c r="EP203" i="5"/>
  <c r="EO203" i="5"/>
  <c r="EM203" i="5"/>
  <c r="EL203" i="5"/>
  <c r="EI203" i="5"/>
  <c r="EH203" i="5"/>
  <c r="ER202" i="5"/>
  <c r="EP202" i="5"/>
  <c r="EO202" i="5"/>
  <c r="EN202" i="5"/>
  <c r="EM202" i="5"/>
  <c r="EL202" i="5"/>
  <c r="EI202" i="5"/>
  <c r="EH202" i="5"/>
  <c r="ER201" i="5"/>
  <c r="EP201" i="5"/>
  <c r="EO201" i="5"/>
  <c r="EN201" i="5"/>
  <c r="EM201" i="5"/>
  <c r="EL201" i="5"/>
  <c r="EH201" i="5"/>
  <c r="ER200" i="5"/>
  <c r="EP200" i="5"/>
  <c r="EO200" i="5"/>
  <c r="EN200" i="5"/>
  <c r="EM200" i="5"/>
  <c r="EL200" i="5"/>
  <c r="EI200" i="5"/>
  <c r="EH200" i="5"/>
  <c r="ER199" i="5"/>
  <c r="EP199" i="5"/>
  <c r="EO199" i="5"/>
  <c r="EN199" i="5"/>
  <c r="EM199" i="5"/>
  <c r="EL199" i="5"/>
  <c r="EH199" i="5"/>
  <c r="ER198" i="5"/>
  <c r="EP198" i="5"/>
  <c r="EO198" i="5"/>
  <c r="EM198" i="5"/>
  <c r="EL198" i="5"/>
  <c r="EH198" i="5"/>
  <c r="ER197" i="5"/>
  <c r="EP197" i="5"/>
  <c r="EO197" i="5"/>
  <c r="EM197" i="5"/>
  <c r="EL197" i="5"/>
  <c r="EI197" i="5"/>
  <c r="EH197" i="5"/>
  <c r="ER196" i="5"/>
  <c r="EP196" i="5"/>
  <c r="EO196" i="5"/>
  <c r="EM196" i="5"/>
  <c r="EL196" i="5"/>
  <c r="EI196" i="5"/>
  <c r="EH196" i="5"/>
  <c r="ER195" i="5"/>
  <c r="EP195" i="5"/>
  <c r="EO195" i="5"/>
  <c r="EM195" i="5"/>
  <c r="EL195" i="5"/>
  <c r="EH195" i="5"/>
  <c r="ER194" i="5"/>
  <c r="EP194" i="5"/>
  <c r="EO194" i="5"/>
  <c r="EM194" i="5"/>
  <c r="EL194" i="5"/>
  <c r="EH194" i="5"/>
  <c r="ER193" i="5"/>
  <c r="EP193" i="5"/>
  <c r="EO193" i="5"/>
  <c r="EN193" i="5"/>
  <c r="EM193" i="5"/>
  <c r="EL193" i="5"/>
  <c r="EH193" i="5"/>
  <c r="ER192" i="5"/>
  <c r="EP192" i="5"/>
  <c r="EO192" i="5"/>
  <c r="EN192" i="5"/>
  <c r="EM192" i="5"/>
  <c r="EL192" i="5"/>
  <c r="EI192" i="5"/>
  <c r="EH192" i="5"/>
  <c r="ER191" i="5"/>
  <c r="EP191" i="5"/>
  <c r="EO191" i="5"/>
  <c r="EM191" i="5"/>
  <c r="EL191" i="5"/>
  <c r="EH191" i="5"/>
  <c r="ER190" i="5"/>
  <c r="EP190" i="5"/>
  <c r="EO190" i="5"/>
  <c r="EM190" i="5"/>
  <c r="EL190" i="5"/>
  <c r="EI190" i="5"/>
  <c r="EH190" i="5"/>
  <c r="ER189" i="5"/>
  <c r="EP189" i="5"/>
  <c r="EO189" i="5"/>
  <c r="EM189" i="5"/>
  <c r="EL189" i="5"/>
  <c r="EI189" i="5"/>
  <c r="EH189" i="5"/>
  <c r="ER188" i="5"/>
  <c r="EP188" i="5"/>
  <c r="EO188" i="5"/>
  <c r="EN188" i="5"/>
  <c r="EM188" i="5"/>
  <c r="EL188" i="5"/>
  <c r="EH188" i="5"/>
  <c r="ER187" i="5"/>
  <c r="EP187" i="5"/>
  <c r="EO187" i="5"/>
  <c r="EM187" i="5"/>
  <c r="EL187" i="5"/>
  <c r="EH187" i="5"/>
  <c r="ER186" i="5"/>
  <c r="EP186" i="5"/>
  <c r="EO186" i="5"/>
  <c r="EM186" i="5"/>
  <c r="EL186" i="5"/>
  <c r="EI186" i="5"/>
  <c r="EH186" i="5"/>
  <c r="EH165" i="5"/>
  <c r="EI165" i="5"/>
  <c r="EL165" i="5"/>
  <c r="EM165" i="5"/>
  <c r="EO165" i="5"/>
  <c r="EP165" i="5"/>
  <c r="ER165" i="5"/>
  <c r="EH180" i="5"/>
  <c r="EI180" i="5"/>
  <c r="EL180" i="5"/>
  <c r="EM180" i="5"/>
  <c r="EO180" i="5"/>
  <c r="EP180" i="5"/>
  <c r="ER180" i="5"/>
  <c r="EH150" i="5"/>
  <c r="EI150" i="5"/>
  <c r="EL150" i="5"/>
  <c r="EM150" i="5"/>
  <c r="EO150" i="5"/>
  <c r="EP150" i="5"/>
  <c r="ER150" i="5"/>
  <c r="EH156" i="5"/>
  <c r="EI156" i="5"/>
  <c r="EL156" i="5"/>
  <c r="EM156" i="5"/>
  <c r="EO156" i="5"/>
  <c r="EP156" i="5"/>
  <c r="ER156" i="5"/>
  <c r="EH168" i="5"/>
  <c r="EI168" i="5"/>
  <c r="EL168" i="5"/>
  <c r="EM168" i="5"/>
  <c r="EO168" i="5"/>
  <c r="EP168" i="5"/>
  <c r="ER168" i="5"/>
  <c r="EH151" i="5"/>
  <c r="EI151" i="5"/>
  <c r="EL151" i="5"/>
  <c r="EM151" i="5"/>
  <c r="EO151" i="5"/>
  <c r="EP151" i="5"/>
  <c r="ER151" i="5"/>
  <c r="EH152" i="5"/>
  <c r="EI152" i="5"/>
  <c r="EL152" i="5"/>
  <c r="EM152" i="5"/>
  <c r="EO152" i="5"/>
  <c r="EP152" i="5"/>
  <c r="ER152" i="5"/>
  <c r="EH175" i="5"/>
  <c r="EI175" i="5"/>
  <c r="EL175" i="5"/>
  <c r="EM175" i="5"/>
  <c r="EO175" i="5"/>
  <c r="EP175" i="5"/>
  <c r="ER175" i="5"/>
  <c r="EH149" i="5"/>
  <c r="EI149" i="5"/>
  <c r="EL149" i="5"/>
  <c r="EM149" i="5"/>
  <c r="EO149" i="5"/>
  <c r="EP149" i="5"/>
  <c r="ER149" i="5"/>
  <c r="EH158" i="5"/>
  <c r="EI158" i="5"/>
  <c r="EL158" i="5"/>
  <c r="EM158" i="5"/>
  <c r="EO158" i="5"/>
  <c r="EP158" i="5"/>
  <c r="ER158" i="5"/>
  <c r="EH159" i="5"/>
  <c r="EI159" i="5"/>
  <c r="EL159" i="5"/>
  <c r="EM159" i="5"/>
  <c r="EO159" i="5"/>
  <c r="EP159" i="5"/>
  <c r="ER159" i="5"/>
  <c r="EH160" i="5"/>
  <c r="EI160" i="5"/>
  <c r="EL160" i="5"/>
  <c r="EM160" i="5"/>
  <c r="EO160" i="5"/>
  <c r="EP160" i="5"/>
  <c r="ER160" i="5"/>
  <c r="EH153" i="5"/>
  <c r="EI153" i="5"/>
  <c r="EL153" i="5"/>
  <c r="EM153" i="5"/>
  <c r="EO153" i="5"/>
  <c r="EP153" i="5"/>
  <c r="ER153" i="5"/>
  <c r="EH162" i="5"/>
  <c r="EI162" i="5"/>
  <c r="EL162" i="5"/>
  <c r="EM162" i="5"/>
  <c r="EO162" i="5"/>
  <c r="EP162" i="5"/>
  <c r="ER162" i="5"/>
  <c r="EH163" i="5"/>
  <c r="EI163" i="5"/>
  <c r="EL163" i="5"/>
  <c r="EM163" i="5"/>
  <c r="EO163" i="5"/>
  <c r="EP163" i="5"/>
  <c r="ER163" i="5"/>
  <c r="EH164" i="5"/>
  <c r="EI164" i="5"/>
  <c r="EL164" i="5"/>
  <c r="EM164" i="5"/>
  <c r="EO164" i="5"/>
  <c r="EP164" i="5"/>
  <c r="ER164" i="5"/>
  <c r="EH166" i="5"/>
  <c r="EI166" i="5"/>
  <c r="EL166" i="5"/>
  <c r="EM166" i="5"/>
  <c r="EO166" i="5"/>
  <c r="EP166" i="5"/>
  <c r="ER166" i="5"/>
  <c r="EH172" i="5"/>
  <c r="EI172" i="5"/>
  <c r="EL172" i="5"/>
  <c r="EM172" i="5"/>
  <c r="EO172" i="5"/>
  <c r="EP172" i="5"/>
  <c r="ER172" i="5"/>
  <c r="EH167" i="5"/>
  <c r="EI167" i="5"/>
  <c r="EL167" i="5"/>
  <c r="EM167" i="5"/>
  <c r="EN167" i="5"/>
  <c r="EO167" i="5"/>
  <c r="EP167" i="5"/>
  <c r="ER167" i="5"/>
  <c r="EH173" i="5"/>
  <c r="EI173" i="5"/>
  <c r="EL173" i="5"/>
  <c r="EM173" i="5"/>
  <c r="EO173" i="5"/>
  <c r="EP173" i="5"/>
  <c r="ER173" i="5"/>
  <c r="EH181" i="5"/>
  <c r="EI181" i="5"/>
  <c r="EL181" i="5"/>
  <c r="EM181" i="5"/>
  <c r="EO181" i="5"/>
  <c r="EP181" i="5"/>
  <c r="ER181" i="5"/>
  <c r="EH161" i="5"/>
  <c r="EI161" i="5"/>
  <c r="EL161" i="5"/>
  <c r="EM161" i="5"/>
  <c r="EN161" i="5"/>
  <c r="EO161" i="5"/>
  <c r="EP161" i="5"/>
  <c r="ER161" i="5"/>
  <c r="EH170" i="5"/>
  <c r="EI170" i="5"/>
  <c r="EL170" i="5"/>
  <c r="EM170" i="5"/>
  <c r="EO170" i="5"/>
  <c r="EP170" i="5"/>
  <c r="ER170" i="5"/>
  <c r="EH171" i="5"/>
  <c r="EI171" i="5"/>
  <c r="EL171" i="5"/>
  <c r="EM171" i="5"/>
  <c r="EN171" i="5"/>
  <c r="EO171" i="5"/>
  <c r="EP171" i="5"/>
  <c r="ER171" i="5"/>
  <c r="EH142" i="5"/>
  <c r="EI142" i="5"/>
  <c r="EL142" i="5"/>
  <c r="EM142" i="5"/>
  <c r="EN142" i="5"/>
  <c r="EO142" i="5"/>
  <c r="EP142" i="5"/>
  <c r="ER142" i="5"/>
  <c r="EH144" i="5"/>
  <c r="EI144" i="5"/>
  <c r="EL144" i="5"/>
  <c r="EM144" i="5"/>
  <c r="EN144" i="5"/>
  <c r="EO144" i="5"/>
  <c r="EP144" i="5"/>
  <c r="ER144" i="5"/>
  <c r="EH147" i="5"/>
  <c r="EI147" i="5"/>
  <c r="EL147" i="5"/>
  <c r="EM147" i="5"/>
  <c r="EN147" i="5"/>
  <c r="EO147" i="5"/>
  <c r="EP147" i="5"/>
  <c r="ER147" i="5"/>
  <c r="EH174" i="5"/>
  <c r="EI174" i="5"/>
  <c r="EL174" i="5"/>
  <c r="EM174" i="5"/>
  <c r="EN174" i="5"/>
  <c r="EO174" i="5"/>
  <c r="EP174" i="5"/>
  <c r="ER174" i="5"/>
  <c r="EH157" i="5"/>
  <c r="EI157" i="5"/>
  <c r="EL157" i="5"/>
  <c r="EM157" i="5"/>
  <c r="EO157" i="5"/>
  <c r="EP157" i="5"/>
  <c r="ER157" i="5"/>
  <c r="EH185" i="5"/>
  <c r="EI185" i="5"/>
  <c r="EL185" i="5"/>
  <c r="EM185" i="5"/>
  <c r="EO185" i="5"/>
  <c r="EP185" i="5"/>
  <c r="ER185" i="5"/>
  <c r="EH178" i="5"/>
  <c r="EI178" i="5"/>
  <c r="EL178" i="5"/>
  <c r="EM178" i="5"/>
  <c r="EO178" i="5"/>
  <c r="EP178" i="5"/>
  <c r="ER178" i="5"/>
  <c r="EH154" i="5"/>
  <c r="EI154" i="5"/>
  <c r="EL154" i="5"/>
  <c r="EM154" i="5"/>
  <c r="EN154" i="5"/>
  <c r="EO154" i="5"/>
  <c r="EP154" i="5"/>
  <c r="ER154" i="5"/>
  <c r="EH148" i="5"/>
  <c r="EI148" i="5"/>
  <c r="EL148" i="5"/>
  <c r="EM148" i="5"/>
  <c r="EO148" i="5"/>
  <c r="EP148" i="5"/>
  <c r="ER148" i="5"/>
  <c r="EH155" i="5"/>
  <c r="EI155" i="5"/>
  <c r="EL155" i="5"/>
  <c r="EM155" i="5"/>
  <c r="EN155" i="5"/>
  <c r="EO155" i="5"/>
  <c r="EP155" i="5"/>
  <c r="ER155" i="5"/>
  <c r="EH176" i="5"/>
  <c r="EI176" i="5"/>
  <c r="EL176" i="5"/>
  <c r="EM176" i="5"/>
  <c r="EN176" i="5"/>
  <c r="EO176" i="5"/>
  <c r="EP176" i="5"/>
  <c r="ER176" i="5"/>
  <c r="EH145" i="5"/>
  <c r="EI145" i="5"/>
  <c r="EL145" i="5"/>
  <c r="EM145" i="5"/>
  <c r="EO145" i="5"/>
  <c r="EP145" i="5"/>
  <c r="ER145" i="5"/>
  <c r="EH179" i="5"/>
  <c r="EI179" i="5"/>
  <c r="EL179" i="5"/>
  <c r="EM179" i="5"/>
  <c r="EO179" i="5"/>
  <c r="EP179" i="5"/>
  <c r="ER179" i="5"/>
  <c r="EH146" i="5"/>
  <c r="EI146" i="5"/>
  <c r="EL146" i="5"/>
  <c r="EM146" i="5"/>
  <c r="EN146" i="5"/>
  <c r="EO146" i="5"/>
  <c r="EP146" i="5"/>
  <c r="ER146" i="5"/>
  <c r="EH169" i="5"/>
  <c r="EI169" i="5"/>
  <c r="EL169" i="5"/>
  <c r="EM169" i="5"/>
  <c r="EO169" i="5"/>
  <c r="EP169" i="5"/>
  <c r="ER169" i="5"/>
  <c r="EH177" i="5"/>
  <c r="EI177" i="5"/>
  <c r="EL177" i="5"/>
  <c r="EM177" i="5"/>
  <c r="EN177" i="5"/>
  <c r="EO177" i="5"/>
  <c r="EP177" i="5"/>
  <c r="ER177" i="5"/>
  <c r="EH143" i="5"/>
  <c r="EI143" i="5"/>
  <c r="EL143" i="5"/>
  <c r="EM143" i="5"/>
  <c r="EO143" i="5"/>
  <c r="EP143" i="5"/>
  <c r="ER143" i="5"/>
  <c r="EH182" i="5"/>
  <c r="EI182" i="5"/>
  <c r="EL182" i="5"/>
  <c r="EM182" i="5"/>
  <c r="EN182" i="5"/>
  <c r="EO182" i="5"/>
  <c r="EP182" i="5"/>
  <c r="ER182" i="5"/>
  <c r="EH183" i="5"/>
  <c r="EI183" i="5"/>
  <c r="EL183" i="5"/>
  <c r="EM183" i="5"/>
  <c r="EN183" i="5"/>
  <c r="EO183" i="5"/>
  <c r="EP183" i="5"/>
  <c r="ER183" i="5"/>
  <c r="EH184" i="5"/>
  <c r="EI184" i="5"/>
  <c r="EL184" i="5"/>
  <c r="EM184" i="5"/>
  <c r="EN184" i="5"/>
  <c r="EO184" i="5"/>
  <c r="EP184" i="5"/>
  <c r="ER184" i="5"/>
  <c r="CB141" i="5"/>
  <c r="CB140" i="5"/>
  <c r="CB139" i="5"/>
  <c r="CB137" i="5"/>
  <c r="CB136" i="5"/>
  <c r="CB135" i="5"/>
  <c r="CB134" i="5"/>
  <c r="CB133" i="5"/>
  <c r="CB132" i="5"/>
  <c r="CB131" i="5"/>
  <c r="CB130" i="5"/>
  <c r="CB129" i="5"/>
  <c r="CB128" i="5"/>
  <c r="CB127" i="5"/>
  <c r="CB126" i="5"/>
  <c r="BY141" i="5"/>
  <c r="BY140" i="5"/>
  <c r="BY139" i="5"/>
  <c r="BY137" i="5"/>
  <c r="BY136" i="5"/>
  <c r="BY135" i="5"/>
  <c r="BY134" i="5"/>
  <c r="BY133" i="5"/>
  <c r="BY132" i="5"/>
  <c r="BY131" i="5"/>
  <c r="BY130" i="5"/>
  <c r="BY129" i="5"/>
  <c r="BY128" i="5"/>
  <c r="BY127" i="5"/>
  <c r="BY126" i="5"/>
  <c r="BV141" i="5"/>
  <c r="BV140" i="5"/>
  <c r="BV139" i="5"/>
  <c r="BV137" i="5"/>
  <c r="BV136" i="5"/>
  <c r="BV135" i="5"/>
  <c r="BV134" i="5"/>
  <c r="BV133" i="5"/>
  <c r="BV132" i="5"/>
  <c r="BV131" i="5"/>
  <c r="BV130" i="5"/>
  <c r="BV129" i="5"/>
  <c r="BV128" i="5"/>
  <c r="BV127" i="5"/>
  <c r="BV126" i="5"/>
  <c r="BS141" i="5"/>
  <c r="BS140" i="5"/>
  <c r="BS139" i="5"/>
  <c r="BS137" i="5"/>
  <c r="BS136" i="5"/>
  <c r="BS135" i="5"/>
  <c r="BS134" i="5"/>
  <c r="BS133" i="5"/>
  <c r="BS132" i="5"/>
  <c r="BS131" i="5"/>
  <c r="BS130" i="5"/>
  <c r="BS129" i="5"/>
  <c r="BS128" i="5"/>
  <c r="BS127" i="5"/>
  <c r="BS126" i="5"/>
  <c r="BP141" i="5"/>
  <c r="BP140" i="5"/>
  <c r="BP139" i="5"/>
  <c r="BP137" i="5"/>
  <c r="BP136" i="5"/>
  <c r="BP135" i="5"/>
  <c r="BP134" i="5"/>
  <c r="BP133" i="5"/>
  <c r="BP132" i="5"/>
  <c r="BP131" i="5"/>
  <c r="BP130" i="5"/>
  <c r="BP129" i="5"/>
  <c r="BP128" i="5"/>
  <c r="BP127" i="5"/>
  <c r="BP126" i="5"/>
  <c r="BM141" i="5"/>
  <c r="BM140" i="5"/>
  <c r="BM139" i="5"/>
  <c r="BM137" i="5"/>
  <c r="BM136" i="5"/>
  <c r="BM135" i="5"/>
  <c r="BM134" i="5"/>
  <c r="BM133" i="5"/>
  <c r="BM132" i="5"/>
  <c r="BM131" i="5"/>
  <c r="BM130" i="5"/>
  <c r="BM129" i="5"/>
  <c r="BM128" i="5"/>
  <c r="BM127" i="5"/>
  <c r="BM126" i="5"/>
  <c r="BJ141" i="5"/>
  <c r="BJ140" i="5"/>
  <c r="BJ139" i="5"/>
  <c r="BJ137" i="5"/>
  <c r="BJ136" i="5"/>
  <c r="BJ135" i="5"/>
  <c r="BJ134" i="5"/>
  <c r="BJ133" i="5"/>
  <c r="BJ132" i="5"/>
  <c r="BJ131" i="5"/>
  <c r="BJ130" i="5"/>
  <c r="BJ129" i="5"/>
  <c r="BJ128" i="5"/>
  <c r="BJ127" i="5"/>
  <c r="BJ126" i="5"/>
  <c r="BG141" i="5"/>
  <c r="BG140" i="5"/>
  <c r="BG139" i="5"/>
  <c r="BG137" i="5"/>
  <c r="BG136" i="5"/>
  <c r="BG135" i="5"/>
  <c r="BG134" i="5"/>
  <c r="BG133" i="5"/>
  <c r="BG132" i="5"/>
  <c r="BG131" i="5"/>
  <c r="BG130" i="5"/>
  <c r="BG129" i="5"/>
  <c r="BG128" i="5"/>
  <c r="BG127" i="5"/>
  <c r="BG126" i="5"/>
  <c r="BD141" i="5"/>
  <c r="BD140" i="5"/>
  <c r="BD139" i="5"/>
  <c r="BD137" i="5"/>
  <c r="BD136" i="5"/>
  <c r="BD135" i="5"/>
  <c r="BD134" i="5"/>
  <c r="BD133" i="5"/>
  <c r="BD132" i="5"/>
  <c r="BD131" i="5"/>
  <c r="BD130" i="5"/>
  <c r="BD129" i="5"/>
  <c r="BD128" i="5"/>
  <c r="BD127" i="5"/>
  <c r="BD126" i="5"/>
  <c r="BA141" i="5"/>
  <c r="BA140" i="5"/>
  <c r="BA139" i="5"/>
  <c r="BA137" i="5"/>
  <c r="BA136" i="5"/>
  <c r="BA135" i="5"/>
  <c r="BA134" i="5"/>
  <c r="BA133" i="5"/>
  <c r="BA132" i="5"/>
  <c r="BA131" i="5"/>
  <c r="BA130" i="5"/>
  <c r="BA129" i="5"/>
  <c r="BA128" i="5"/>
  <c r="BA127" i="5"/>
  <c r="BA126" i="5"/>
  <c r="AX141" i="5"/>
  <c r="AX140" i="5"/>
  <c r="AX139" i="5"/>
  <c r="AX137" i="5"/>
  <c r="AX136" i="5"/>
  <c r="AX135" i="5"/>
  <c r="AX134" i="5"/>
  <c r="AX133" i="5"/>
  <c r="AX132" i="5"/>
  <c r="AX131" i="5"/>
  <c r="AX130" i="5"/>
  <c r="AX129" i="5"/>
  <c r="AX128" i="5"/>
  <c r="AX127" i="5"/>
  <c r="AX126" i="5"/>
  <c r="ER3" i="5"/>
  <c r="ER4" i="5"/>
  <c r="ER5" i="5"/>
  <c r="ER6" i="5"/>
  <c r="ER7" i="5"/>
  <c r="ER8" i="5"/>
  <c r="ER9" i="5"/>
  <c r="ER10" i="5"/>
  <c r="ER11" i="5"/>
  <c r="ER12" i="5"/>
  <c r="ER13" i="5"/>
  <c r="ER14" i="5"/>
  <c r="ER15" i="5"/>
  <c r="ER16" i="5"/>
  <c r="ER17" i="5"/>
  <c r="ER18" i="5"/>
  <c r="ER19" i="5"/>
  <c r="ER20" i="5"/>
  <c r="ER21" i="5"/>
  <c r="ER22" i="5"/>
  <c r="ER23" i="5"/>
  <c r="ER24" i="5"/>
  <c r="ER25" i="5"/>
  <c r="ER26" i="5"/>
  <c r="ER27" i="5"/>
  <c r="ER28" i="5"/>
  <c r="ER29" i="5"/>
  <c r="ER30" i="5"/>
  <c r="ER31" i="5"/>
  <c r="ER32" i="5"/>
  <c r="ER33" i="5"/>
  <c r="ER34" i="5"/>
  <c r="ER35" i="5"/>
  <c r="ER36" i="5"/>
  <c r="ER37" i="5"/>
  <c r="ER38" i="5"/>
  <c r="ER39" i="5"/>
  <c r="ER40" i="5"/>
  <c r="ER41" i="5"/>
  <c r="ER42" i="5"/>
  <c r="ER43" i="5"/>
  <c r="ER44" i="5"/>
  <c r="ER45" i="5"/>
  <c r="ER46" i="5"/>
  <c r="ER47" i="5"/>
  <c r="ER48" i="5"/>
  <c r="ER49" i="5"/>
  <c r="ER50" i="5"/>
  <c r="ER51" i="5"/>
  <c r="ER52" i="5"/>
  <c r="ER53" i="5"/>
  <c r="ER54" i="5"/>
  <c r="ER55" i="5"/>
  <c r="ER56" i="5"/>
  <c r="ER57" i="5"/>
  <c r="ER58" i="5"/>
  <c r="ER59" i="5"/>
  <c r="ER60" i="5"/>
  <c r="ER61" i="5"/>
  <c r="ER62" i="5"/>
  <c r="ER63" i="5"/>
  <c r="ER64" i="5"/>
  <c r="ER65" i="5"/>
  <c r="ER66" i="5"/>
  <c r="ER67" i="5"/>
  <c r="ER68" i="5"/>
  <c r="ER69" i="5"/>
  <c r="ER70" i="5"/>
  <c r="ER71" i="5"/>
  <c r="ER72" i="5"/>
  <c r="ER73" i="5"/>
  <c r="ER74" i="5"/>
  <c r="ER75" i="5"/>
  <c r="ER76" i="5"/>
  <c r="ER77" i="5"/>
  <c r="ER78" i="5"/>
  <c r="ER79" i="5"/>
  <c r="ER80" i="5"/>
  <c r="ER81" i="5"/>
  <c r="ER82" i="5"/>
  <c r="ER83" i="5"/>
  <c r="ER84" i="5"/>
  <c r="ER85" i="5"/>
  <c r="ER86" i="5"/>
  <c r="ER87" i="5"/>
  <c r="ER88" i="5"/>
  <c r="ER89" i="5"/>
  <c r="ER90" i="5"/>
  <c r="ER91" i="5"/>
  <c r="ER92" i="5"/>
  <c r="ER93" i="5"/>
  <c r="ER94" i="5"/>
  <c r="ER95" i="5"/>
  <c r="ER96" i="5"/>
  <c r="ER97" i="5"/>
  <c r="ER98" i="5"/>
  <c r="ER99" i="5"/>
  <c r="ER100" i="5"/>
  <c r="ER101" i="5"/>
  <c r="ER102" i="5"/>
  <c r="ER103" i="5"/>
  <c r="ER104" i="5"/>
  <c r="ER105" i="5"/>
  <c r="ER106" i="5"/>
  <c r="ER107" i="5"/>
  <c r="ER108" i="5"/>
  <c r="ER109" i="5"/>
  <c r="ER110" i="5"/>
  <c r="ER111" i="5"/>
  <c r="ER112" i="5"/>
  <c r="ER113" i="5"/>
  <c r="ER114" i="5"/>
  <c r="ER115" i="5"/>
  <c r="ER116" i="5"/>
  <c r="ER117" i="5"/>
  <c r="ER118" i="5"/>
  <c r="ER119" i="5"/>
  <c r="ER120" i="5"/>
  <c r="ER121" i="5"/>
  <c r="ER122" i="5"/>
  <c r="ER123" i="5"/>
  <c r="ER124" i="5"/>
  <c r="ER125" i="5"/>
  <c r="ER126" i="5"/>
  <c r="ER127" i="5"/>
  <c r="ER128" i="5"/>
  <c r="ER129" i="5"/>
  <c r="ER130" i="5"/>
  <c r="ER131" i="5"/>
  <c r="ER132" i="5"/>
  <c r="ER133" i="5"/>
  <c r="ER134" i="5"/>
  <c r="ER135" i="5"/>
  <c r="ER136" i="5"/>
  <c r="ER137" i="5"/>
  <c r="ER138" i="5"/>
  <c r="ER139" i="5"/>
  <c r="ER140" i="5"/>
  <c r="ER141" i="5"/>
  <c r="ER2" i="5"/>
  <c r="EP52" i="5"/>
  <c r="EP56" i="5"/>
  <c r="EP33" i="5"/>
  <c r="EP55" i="5"/>
  <c r="EP54" i="5"/>
  <c r="EP38" i="5"/>
  <c r="EP63" i="5"/>
  <c r="EP43" i="5"/>
  <c r="EP40" i="5"/>
  <c r="EP49" i="5"/>
  <c r="EP35" i="5"/>
  <c r="EP41" i="5"/>
  <c r="EP57" i="5"/>
  <c r="EP34" i="5"/>
  <c r="EP44" i="5"/>
  <c r="EP59" i="5"/>
  <c r="EP66" i="5"/>
  <c r="EP48" i="5"/>
  <c r="EP36" i="5"/>
  <c r="EP50" i="5"/>
  <c r="EP58" i="5"/>
  <c r="EP45" i="5"/>
  <c r="EP39" i="5"/>
  <c r="EP61" i="5"/>
  <c r="EP60" i="5"/>
  <c r="EP51" i="5"/>
  <c r="EP47" i="5"/>
  <c r="EP64" i="5"/>
  <c r="EP46" i="5"/>
  <c r="EP67" i="5"/>
  <c r="EP68" i="5"/>
  <c r="EP69" i="5"/>
  <c r="EP70" i="5"/>
  <c r="EP71" i="5"/>
  <c r="EP72" i="5"/>
  <c r="EP73" i="5"/>
  <c r="EP74" i="5"/>
  <c r="EP75" i="5"/>
  <c r="EP76" i="5"/>
  <c r="EP77" i="5"/>
  <c r="EP78" i="5"/>
  <c r="EP79" i="5"/>
  <c r="EP80" i="5"/>
  <c r="EP81" i="5"/>
  <c r="EP82" i="5"/>
  <c r="EP83" i="5"/>
  <c r="EP84" i="5"/>
  <c r="EP85" i="5"/>
  <c r="EP86" i="5"/>
  <c r="EP87" i="5"/>
  <c r="EP88" i="5"/>
  <c r="EP89" i="5"/>
  <c r="EP90" i="5"/>
  <c r="EP91" i="5"/>
  <c r="EP92" i="5"/>
  <c r="EP93" i="5"/>
  <c r="EP94" i="5"/>
  <c r="EP95" i="5"/>
  <c r="EP96" i="5"/>
  <c r="EP97" i="5"/>
  <c r="EP98" i="5"/>
  <c r="EP99" i="5"/>
  <c r="EP100" i="5"/>
  <c r="EP101" i="5"/>
  <c r="EP102" i="5"/>
  <c r="EP103" i="5"/>
  <c r="EP107" i="5"/>
  <c r="EP104" i="5"/>
  <c r="EP105" i="5"/>
  <c r="EP115" i="5"/>
  <c r="EP109" i="5"/>
  <c r="EP116" i="5"/>
  <c r="EP110" i="5"/>
  <c r="EP121" i="5"/>
  <c r="EP113" i="5"/>
  <c r="EP114" i="5"/>
  <c r="EP123" i="5"/>
  <c r="EP122" i="5"/>
  <c r="EP125" i="5"/>
  <c r="EP111" i="5"/>
  <c r="EP124" i="5"/>
  <c r="EP118" i="5"/>
  <c r="EP108" i="5"/>
  <c r="EP106" i="5"/>
  <c r="EP112" i="5"/>
  <c r="EP117" i="5"/>
  <c r="EP120" i="5"/>
  <c r="EP119" i="5"/>
  <c r="EP126" i="5"/>
  <c r="EP127" i="5"/>
  <c r="EP128" i="5"/>
  <c r="EP129" i="5"/>
  <c r="EP130" i="5"/>
  <c r="EP131" i="5"/>
  <c r="EP132" i="5"/>
  <c r="EP133" i="5"/>
  <c r="EP134" i="5"/>
  <c r="EP135" i="5"/>
  <c r="EP136" i="5"/>
  <c r="EP137" i="5"/>
  <c r="EP138" i="5"/>
  <c r="EP139" i="5"/>
  <c r="EP140" i="5"/>
  <c r="EP141" i="5"/>
  <c r="EP2" i="5"/>
  <c r="EP3" i="5"/>
  <c r="EP4" i="5"/>
  <c r="EP5" i="5"/>
  <c r="EP6" i="5"/>
  <c r="EP7" i="5"/>
  <c r="EP8" i="5"/>
  <c r="EP9" i="5"/>
  <c r="EP10" i="5"/>
  <c r="EP11" i="5"/>
  <c r="EP12" i="5"/>
  <c r="EP13" i="5"/>
  <c r="EP14" i="5"/>
  <c r="EP15" i="5"/>
  <c r="EP16" i="5"/>
  <c r="EP17" i="5"/>
  <c r="EP18" i="5"/>
  <c r="EP19" i="5"/>
  <c r="EP20" i="5"/>
  <c r="EP21" i="5"/>
  <c r="EP22" i="5"/>
  <c r="EP23" i="5"/>
  <c r="EP24" i="5"/>
  <c r="EP25" i="5"/>
  <c r="EP26" i="5"/>
  <c r="EP27" i="5"/>
  <c r="EP28" i="5"/>
  <c r="EP29" i="5"/>
  <c r="EP30" i="5"/>
  <c r="EP31" i="5"/>
  <c r="EP32" i="5"/>
  <c r="EP42" i="5"/>
  <c r="EP62" i="5"/>
  <c r="EP65" i="5"/>
  <c r="EP53" i="5"/>
  <c r="EP37" i="5"/>
  <c r="EO37" i="5"/>
  <c r="EI3" i="5"/>
  <c r="EI5" i="5"/>
  <c r="EI7" i="5"/>
  <c r="EI9" i="5"/>
  <c r="EI11" i="5"/>
  <c r="EI13" i="5"/>
  <c r="EI14" i="5"/>
  <c r="EI16" i="5"/>
  <c r="EI18" i="5"/>
  <c r="EI19" i="5"/>
  <c r="EI22" i="5"/>
  <c r="EI23" i="5"/>
  <c r="EI25" i="5"/>
  <c r="EI26" i="5"/>
  <c r="EI28" i="5"/>
  <c r="EI30" i="5"/>
  <c r="EI31" i="5"/>
  <c r="EI42" i="5"/>
  <c r="EI62" i="5"/>
  <c r="EI65" i="5"/>
  <c r="EI53" i="5"/>
  <c r="EI52" i="5"/>
  <c r="EI56" i="5"/>
  <c r="EI33" i="5"/>
  <c r="EI55" i="5"/>
  <c r="EI37" i="5"/>
  <c r="EI54" i="5"/>
  <c r="EI38" i="5"/>
  <c r="EI63" i="5"/>
  <c r="EI43" i="5"/>
  <c r="EI40" i="5"/>
  <c r="EI49" i="5"/>
  <c r="EI35" i="5"/>
  <c r="EI41" i="5"/>
  <c r="EI57" i="5"/>
  <c r="EI34" i="5"/>
  <c r="EI44" i="5"/>
  <c r="EI59" i="5"/>
  <c r="EI66" i="5"/>
  <c r="EI48" i="5"/>
  <c r="EI36" i="5"/>
  <c r="EI50" i="5"/>
  <c r="EI58" i="5"/>
  <c r="EI45" i="5"/>
  <c r="EI39" i="5"/>
  <c r="EI61" i="5"/>
  <c r="EI60" i="5"/>
  <c r="EI51" i="5"/>
  <c r="EI47" i="5"/>
  <c r="EI64" i="5"/>
  <c r="EI46" i="5"/>
  <c r="EI67" i="5"/>
  <c r="EI68" i="5"/>
  <c r="EI69" i="5"/>
  <c r="EI70" i="5"/>
  <c r="EI71" i="5"/>
  <c r="EI72" i="5"/>
  <c r="EI73" i="5"/>
  <c r="EI74" i="5"/>
  <c r="EI75" i="5"/>
  <c r="EI77" i="5"/>
  <c r="EI80" i="5"/>
  <c r="EI81" i="5"/>
  <c r="EI83" i="5"/>
  <c r="EI86" i="5"/>
  <c r="EI88" i="5"/>
  <c r="EI90" i="5"/>
  <c r="EI91" i="5"/>
  <c r="EI93" i="5"/>
  <c r="EI95" i="5"/>
  <c r="EI97" i="5"/>
  <c r="EI98" i="5"/>
  <c r="EI100" i="5"/>
  <c r="EI103" i="5"/>
  <c r="EI107" i="5"/>
  <c r="EI104" i="5"/>
  <c r="EI105" i="5"/>
  <c r="EI115" i="5"/>
  <c r="EI109" i="5"/>
  <c r="EI116" i="5"/>
  <c r="EI110" i="5"/>
  <c r="EI121" i="5"/>
  <c r="EI113" i="5"/>
  <c r="EI114" i="5"/>
  <c r="EI123" i="5"/>
  <c r="EI122" i="5"/>
  <c r="EI125" i="5"/>
  <c r="EI111" i="5"/>
  <c r="EI118" i="5"/>
  <c r="EI108" i="5"/>
  <c r="EI106" i="5"/>
  <c r="EI112" i="5"/>
  <c r="EI117" i="5"/>
  <c r="EI119" i="5"/>
  <c r="EI126" i="5"/>
  <c r="EI127" i="5"/>
  <c r="EI128" i="5"/>
  <c r="EI129" i="5"/>
  <c r="EI130" i="5"/>
  <c r="EI131" i="5"/>
  <c r="EI132" i="5"/>
  <c r="EI133" i="5"/>
  <c r="EI134" i="5"/>
  <c r="EI135" i="5"/>
  <c r="EI136" i="5"/>
  <c r="EI137" i="5"/>
  <c r="EI138" i="5"/>
  <c r="EI139" i="5"/>
  <c r="EI140" i="5"/>
  <c r="EI141" i="5"/>
  <c r="EH3" i="5"/>
  <c r="EH4" i="5"/>
  <c r="EH5" i="5"/>
  <c r="EH6" i="5"/>
  <c r="EH7" i="5"/>
  <c r="EH8" i="5"/>
  <c r="EH9" i="5"/>
  <c r="EH10" i="5"/>
  <c r="EH11" i="5"/>
  <c r="EH12" i="5"/>
  <c r="EH13" i="5"/>
  <c r="EH14" i="5"/>
  <c r="EH15" i="5"/>
  <c r="EH16" i="5"/>
  <c r="EH17" i="5"/>
  <c r="EH18" i="5"/>
  <c r="EH19" i="5"/>
  <c r="EH20" i="5"/>
  <c r="EH21" i="5"/>
  <c r="EH22" i="5"/>
  <c r="EH23" i="5"/>
  <c r="EH24" i="5"/>
  <c r="EH25" i="5"/>
  <c r="EH26" i="5"/>
  <c r="EH27" i="5"/>
  <c r="EH28" i="5"/>
  <c r="EH29" i="5"/>
  <c r="EH30" i="5"/>
  <c r="EH31" i="5"/>
  <c r="EH32" i="5"/>
  <c r="EH42" i="5"/>
  <c r="EH62" i="5"/>
  <c r="EH65" i="5"/>
  <c r="EH53" i="5"/>
  <c r="EH52" i="5"/>
  <c r="EH56" i="5"/>
  <c r="EH33" i="5"/>
  <c r="EH55" i="5"/>
  <c r="EH37" i="5"/>
  <c r="EH54" i="5"/>
  <c r="EH38" i="5"/>
  <c r="EH63" i="5"/>
  <c r="EH43" i="5"/>
  <c r="EH40" i="5"/>
  <c r="EH49" i="5"/>
  <c r="EH35" i="5"/>
  <c r="EH41" i="5"/>
  <c r="EH57" i="5"/>
  <c r="EH34" i="5"/>
  <c r="EH44" i="5"/>
  <c r="EH59" i="5"/>
  <c r="EH66" i="5"/>
  <c r="EH48" i="5"/>
  <c r="EH36" i="5"/>
  <c r="EH50" i="5"/>
  <c r="EH58" i="5"/>
  <c r="EH45" i="5"/>
  <c r="EH39" i="5"/>
  <c r="EH61" i="5"/>
  <c r="EH60" i="5"/>
  <c r="EH51" i="5"/>
  <c r="EH47" i="5"/>
  <c r="EH64" i="5"/>
  <c r="EH46" i="5"/>
  <c r="EH67" i="5"/>
  <c r="EH68" i="5"/>
  <c r="EH69" i="5"/>
  <c r="EH70" i="5"/>
  <c r="EH71" i="5"/>
  <c r="EH72" i="5"/>
  <c r="EH73" i="5"/>
  <c r="EH74" i="5"/>
  <c r="EH75" i="5"/>
  <c r="EH76" i="5"/>
  <c r="EH77" i="5"/>
  <c r="EH78" i="5"/>
  <c r="EH79" i="5"/>
  <c r="EH80" i="5"/>
  <c r="EH81" i="5"/>
  <c r="EH82" i="5"/>
  <c r="EH83" i="5"/>
  <c r="EH84" i="5"/>
  <c r="EH85" i="5"/>
  <c r="EH86" i="5"/>
  <c r="EH87" i="5"/>
  <c r="EH88" i="5"/>
  <c r="EH89" i="5"/>
  <c r="EH90" i="5"/>
  <c r="EH91" i="5"/>
  <c r="EH92" i="5"/>
  <c r="EH93" i="5"/>
  <c r="EH94" i="5"/>
  <c r="EH95" i="5"/>
  <c r="EH96" i="5"/>
  <c r="EH97" i="5"/>
  <c r="EH98" i="5"/>
  <c r="EH99" i="5"/>
  <c r="EH100" i="5"/>
  <c r="EH101" i="5"/>
  <c r="EH102" i="5"/>
  <c r="EH103" i="5"/>
  <c r="EH107" i="5"/>
  <c r="EH104" i="5"/>
  <c r="EH105" i="5"/>
  <c r="EH115" i="5"/>
  <c r="EH109" i="5"/>
  <c r="EH116" i="5"/>
  <c r="EH110" i="5"/>
  <c r="EH121" i="5"/>
  <c r="EH113" i="5"/>
  <c r="EH114" i="5"/>
  <c r="EH123" i="5"/>
  <c r="EH122" i="5"/>
  <c r="EH125" i="5"/>
  <c r="EH111" i="5"/>
  <c r="EH124" i="5"/>
  <c r="EH118" i="5"/>
  <c r="EH108" i="5"/>
  <c r="EH106" i="5"/>
  <c r="EH112" i="5"/>
  <c r="EH117" i="5"/>
  <c r="EH120" i="5"/>
  <c r="EH119" i="5"/>
  <c r="EH126" i="5"/>
  <c r="EH127" i="5"/>
  <c r="EH128" i="5"/>
  <c r="EH129" i="5"/>
  <c r="EH130" i="5"/>
  <c r="EH131" i="5"/>
  <c r="EH132" i="5"/>
  <c r="EH133" i="5"/>
  <c r="EH134" i="5"/>
  <c r="EH135" i="5"/>
  <c r="EH136" i="5"/>
  <c r="EH137" i="5"/>
  <c r="EH138" i="5"/>
  <c r="EH139" i="5"/>
  <c r="EH140" i="5"/>
  <c r="EH141" i="5"/>
  <c r="AB7" i="21"/>
  <c r="AB9" i="21"/>
  <c r="AB10" i="21"/>
  <c r="AB11" i="21"/>
  <c r="AB18" i="21"/>
  <c r="AB19" i="21"/>
  <c r="AB51" i="21"/>
  <c r="AB54" i="21"/>
  <c r="AB56" i="21"/>
  <c r="EO3" i="5"/>
  <c r="EO4" i="5"/>
  <c r="EO5" i="5"/>
  <c r="EO6" i="5"/>
  <c r="EO7" i="5"/>
  <c r="EO8" i="5"/>
  <c r="EO9" i="5"/>
  <c r="EO10" i="5"/>
  <c r="EO11" i="5"/>
  <c r="EO12" i="5"/>
  <c r="EO13" i="5"/>
  <c r="EO14" i="5"/>
  <c r="EO15" i="5"/>
  <c r="EO16" i="5"/>
  <c r="EO17" i="5"/>
  <c r="EO18" i="5"/>
  <c r="EO19" i="5"/>
  <c r="EO20" i="5"/>
  <c r="EO21" i="5"/>
  <c r="EO22" i="5"/>
  <c r="EO23" i="5"/>
  <c r="EO24" i="5"/>
  <c r="EO25" i="5"/>
  <c r="EO26" i="5"/>
  <c r="EO27" i="5"/>
  <c r="EO28" i="5"/>
  <c r="EO29" i="5"/>
  <c r="EO30" i="5"/>
  <c r="EO31" i="5"/>
  <c r="EO32" i="5"/>
  <c r="EO42" i="5"/>
  <c r="EO62" i="5"/>
  <c r="EO65" i="5"/>
  <c r="EO53" i="5"/>
  <c r="EO52" i="5"/>
  <c r="EO56" i="5"/>
  <c r="EO33" i="5"/>
  <c r="EO55" i="5"/>
  <c r="EO54" i="5"/>
  <c r="EO38" i="5"/>
  <c r="EO63" i="5"/>
  <c r="EO43" i="5"/>
  <c r="EO40" i="5"/>
  <c r="EO49" i="5"/>
  <c r="EO35" i="5"/>
  <c r="EO41" i="5"/>
  <c r="EO57" i="5"/>
  <c r="EO34" i="5"/>
  <c r="EO44" i="5"/>
  <c r="EO59" i="5"/>
  <c r="EO66" i="5"/>
  <c r="EO48" i="5"/>
  <c r="EO36" i="5"/>
  <c r="EO50" i="5"/>
  <c r="EO58" i="5"/>
  <c r="EO45" i="5"/>
  <c r="EO39" i="5"/>
  <c r="EO61" i="5"/>
  <c r="EO60" i="5"/>
  <c r="EO51" i="5"/>
  <c r="EO47" i="5"/>
  <c r="EO64" i="5"/>
  <c r="EO46" i="5"/>
  <c r="EO67" i="5"/>
  <c r="EO68" i="5"/>
  <c r="EO69" i="5"/>
  <c r="EO70" i="5"/>
  <c r="EO71" i="5"/>
  <c r="EO72" i="5"/>
  <c r="EO73" i="5"/>
  <c r="EO74" i="5"/>
  <c r="EO75" i="5"/>
  <c r="EO76" i="5"/>
  <c r="EO77" i="5"/>
  <c r="EO78" i="5"/>
  <c r="EO79" i="5"/>
  <c r="EO80" i="5"/>
  <c r="EO81" i="5"/>
  <c r="EO82" i="5"/>
  <c r="EO83" i="5"/>
  <c r="EO84" i="5"/>
  <c r="EO85" i="5"/>
  <c r="EO86" i="5"/>
  <c r="EO87" i="5"/>
  <c r="EO88" i="5"/>
  <c r="EO89" i="5"/>
  <c r="EO90" i="5"/>
  <c r="EO91" i="5"/>
  <c r="EO92" i="5"/>
  <c r="EO93" i="5"/>
  <c r="EO94" i="5"/>
  <c r="EO95" i="5"/>
  <c r="EO96" i="5"/>
  <c r="EO97" i="5"/>
  <c r="EO98" i="5"/>
  <c r="EO99" i="5"/>
  <c r="EO100" i="5"/>
  <c r="EO101" i="5"/>
  <c r="EO102" i="5"/>
  <c r="EO103" i="5"/>
  <c r="EO107" i="5"/>
  <c r="EO104" i="5"/>
  <c r="EO105" i="5"/>
  <c r="EO115" i="5"/>
  <c r="EO109" i="5"/>
  <c r="EO116" i="5"/>
  <c r="EO110" i="5"/>
  <c r="EO121" i="5"/>
  <c r="EO113" i="5"/>
  <c r="EO114" i="5"/>
  <c r="EO123" i="5"/>
  <c r="EO122" i="5"/>
  <c r="EO125" i="5"/>
  <c r="EO111" i="5"/>
  <c r="EO124" i="5"/>
  <c r="EO118" i="5"/>
  <c r="EO108" i="5"/>
  <c r="EO106" i="5"/>
  <c r="EO112" i="5"/>
  <c r="EO117" i="5"/>
  <c r="EO120" i="5"/>
  <c r="EO119" i="5"/>
  <c r="EO126" i="5"/>
  <c r="EO127" i="5"/>
  <c r="EO128" i="5"/>
  <c r="EO129" i="5"/>
  <c r="EO130" i="5"/>
  <c r="EO131" i="5"/>
  <c r="EO132" i="5"/>
  <c r="EO133" i="5"/>
  <c r="EO134" i="5"/>
  <c r="EO135" i="5"/>
  <c r="EO136" i="5"/>
  <c r="EO137" i="5"/>
  <c r="EO138" i="5"/>
  <c r="EO139" i="5"/>
  <c r="EO140" i="5"/>
  <c r="EO141" i="5"/>
  <c r="EO2" i="5"/>
  <c r="EL3" i="5"/>
  <c r="EM3" i="5"/>
  <c r="EL4" i="5"/>
  <c r="EM4" i="5"/>
  <c r="EL5" i="5"/>
  <c r="EM5" i="5"/>
  <c r="EL6" i="5"/>
  <c r="EM6" i="5"/>
  <c r="EL7" i="5"/>
  <c r="EM7" i="5"/>
  <c r="EL8" i="5"/>
  <c r="EM8" i="5"/>
  <c r="EL9" i="5"/>
  <c r="EM9" i="5"/>
  <c r="EL10" i="5"/>
  <c r="EM10" i="5"/>
  <c r="EN10" i="5"/>
  <c r="EL11" i="5"/>
  <c r="EM11" i="5"/>
  <c r="EN11" i="5"/>
  <c r="EL12" i="5"/>
  <c r="EM12" i="5"/>
  <c r="EL13" i="5"/>
  <c r="EM13" i="5"/>
  <c r="EL14" i="5"/>
  <c r="EM14" i="5"/>
  <c r="EL15" i="5"/>
  <c r="EM15" i="5"/>
  <c r="EL16" i="5"/>
  <c r="EM16" i="5"/>
  <c r="EL17" i="5"/>
  <c r="EM17" i="5"/>
  <c r="EL18" i="5"/>
  <c r="EM18" i="5"/>
  <c r="EL19" i="5"/>
  <c r="EM19" i="5"/>
  <c r="EL20" i="5"/>
  <c r="EM20" i="5"/>
  <c r="EL21" i="5"/>
  <c r="EM21" i="5"/>
  <c r="EL22" i="5"/>
  <c r="EM22" i="5"/>
  <c r="EL23" i="5"/>
  <c r="EM23" i="5"/>
  <c r="EL24" i="5"/>
  <c r="EM24" i="5"/>
  <c r="EL25" i="5"/>
  <c r="EM25" i="5"/>
  <c r="EL26" i="5"/>
  <c r="EM26" i="5"/>
  <c r="EN26" i="5"/>
  <c r="EL27" i="5"/>
  <c r="EM27" i="5"/>
  <c r="EN27" i="5"/>
  <c r="EL28" i="5"/>
  <c r="EM28" i="5"/>
  <c r="EN28" i="5"/>
  <c r="EL29" i="5"/>
  <c r="EM29" i="5"/>
  <c r="EL30" i="5"/>
  <c r="EM30" i="5"/>
  <c r="EN30" i="5"/>
  <c r="EL31" i="5"/>
  <c r="EM31" i="5"/>
  <c r="EL32" i="5"/>
  <c r="EM32" i="5"/>
  <c r="EN32" i="5"/>
  <c r="EL42" i="5"/>
  <c r="EM42" i="5"/>
  <c r="EL62" i="5"/>
  <c r="EM62" i="5"/>
  <c r="EL65" i="5"/>
  <c r="EM65" i="5"/>
  <c r="EL53" i="5"/>
  <c r="EM53" i="5"/>
  <c r="EL52" i="5"/>
  <c r="EM52" i="5"/>
  <c r="EL56" i="5"/>
  <c r="EM56" i="5"/>
  <c r="EL33" i="5"/>
  <c r="EM33" i="5"/>
  <c r="EL55" i="5"/>
  <c r="EM55" i="5"/>
  <c r="EN55" i="5"/>
  <c r="EL37" i="5"/>
  <c r="EM37" i="5"/>
  <c r="EL54" i="5"/>
  <c r="EM54" i="5"/>
  <c r="EL38" i="5"/>
  <c r="EM38" i="5"/>
  <c r="EL63" i="5"/>
  <c r="EM63" i="5"/>
  <c r="EL43" i="5"/>
  <c r="EM43" i="5"/>
  <c r="EL40" i="5"/>
  <c r="EM40" i="5"/>
  <c r="EL49" i="5"/>
  <c r="EM49" i="5"/>
  <c r="EL35" i="5"/>
  <c r="EM35" i="5"/>
  <c r="EL41" i="5"/>
  <c r="EM41" i="5"/>
  <c r="EL57" i="5"/>
  <c r="EM57" i="5"/>
  <c r="EL34" i="5"/>
  <c r="EM34" i="5"/>
  <c r="EL44" i="5"/>
  <c r="EM44" i="5"/>
  <c r="EL59" i="5"/>
  <c r="EM59" i="5"/>
  <c r="EL66" i="5"/>
  <c r="EM66" i="5"/>
  <c r="EL48" i="5"/>
  <c r="EM48" i="5"/>
  <c r="EL36" i="5"/>
  <c r="EM36" i="5"/>
  <c r="EN36" i="5"/>
  <c r="EL50" i="5"/>
  <c r="EM50" i="5"/>
  <c r="EN50" i="5"/>
  <c r="EL58" i="5"/>
  <c r="EM58" i="5"/>
  <c r="EL45" i="5"/>
  <c r="EM45" i="5"/>
  <c r="EN45" i="5"/>
  <c r="EL39" i="5"/>
  <c r="EM39" i="5"/>
  <c r="EL61" i="5"/>
  <c r="EM61" i="5"/>
  <c r="EL60" i="5"/>
  <c r="EM60" i="5"/>
  <c r="EL51" i="5"/>
  <c r="EM51" i="5"/>
  <c r="EL47" i="5"/>
  <c r="EM47" i="5"/>
  <c r="EL64" i="5"/>
  <c r="EM64" i="5"/>
  <c r="EL46" i="5"/>
  <c r="EM46" i="5"/>
  <c r="EL67" i="5"/>
  <c r="EM67" i="5"/>
  <c r="EN67" i="5"/>
  <c r="EL68" i="5"/>
  <c r="EM68" i="5"/>
  <c r="EL69" i="5"/>
  <c r="EM69" i="5"/>
  <c r="EL70" i="5"/>
  <c r="EM70" i="5"/>
  <c r="EN70" i="5"/>
  <c r="EL71" i="5"/>
  <c r="EM71" i="5"/>
  <c r="EL72" i="5"/>
  <c r="EM72" i="5"/>
  <c r="EL73" i="5"/>
  <c r="EM73" i="5"/>
  <c r="EL74" i="5"/>
  <c r="EM74" i="5"/>
  <c r="EN74" i="5"/>
  <c r="EL75" i="5"/>
  <c r="EM75" i="5"/>
  <c r="EL76" i="5"/>
  <c r="EM76" i="5"/>
  <c r="EN76" i="5"/>
  <c r="EL77" i="5"/>
  <c r="EM77" i="5"/>
  <c r="EL78" i="5"/>
  <c r="EM78" i="5"/>
  <c r="EL79" i="5"/>
  <c r="EM79" i="5"/>
  <c r="EL80" i="5"/>
  <c r="EM80" i="5"/>
  <c r="EL81" i="5"/>
  <c r="EM81" i="5"/>
  <c r="EL82" i="5"/>
  <c r="EM82" i="5"/>
  <c r="EL83" i="5"/>
  <c r="EM83" i="5"/>
  <c r="EL84" i="5"/>
  <c r="EM84" i="5"/>
  <c r="EL85" i="5"/>
  <c r="EM85" i="5"/>
  <c r="EL86" i="5"/>
  <c r="EM86" i="5"/>
  <c r="EL87" i="5"/>
  <c r="EM87" i="5"/>
  <c r="EL88" i="5"/>
  <c r="EM88" i="5"/>
  <c r="EL89" i="5"/>
  <c r="EM89" i="5"/>
  <c r="EN89" i="5"/>
  <c r="EL90" i="5"/>
  <c r="EM90" i="5"/>
  <c r="EN90" i="5"/>
  <c r="EL91" i="5"/>
  <c r="EM91" i="5"/>
  <c r="EL92" i="5"/>
  <c r="EM92" i="5"/>
  <c r="EL93" i="5"/>
  <c r="EM93" i="5"/>
  <c r="EL94" i="5"/>
  <c r="EM94" i="5"/>
  <c r="EN94" i="5"/>
  <c r="EL95" i="5"/>
  <c r="EM95" i="5"/>
  <c r="EL96" i="5"/>
  <c r="EM96" i="5"/>
  <c r="EN96" i="5"/>
  <c r="EL97" i="5"/>
  <c r="EM97" i="5"/>
  <c r="EL98" i="5"/>
  <c r="EM98" i="5"/>
  <c r="EL99" i="5"/>
  <c r="EM99" i="5"/>
  <c r="EL100" i="5"/>
  <c r="EM100" i="5"/>
  <c r="EL101" i="5"/>
  <c r="EM101" i="5"/>
  <c r="EL102" i="5"/>
  <c r="EM102" i="5"/>
  <c r="EL103" i="5"/>
  <c r="EM103" i="5"/>
  <c r="EL107" i="5"/>
  <c r="EM107" i="5"/>
  <c r="EL104" i="5"/>
  <c r="EM104" i="5"/>
  <c r="EL105" i="5"/>
  <c r="EM105" i="5"/>
  <c r="EL115" i="5"/>
  <c r="EM115" i="5"/>
  <c r="EL109" i="5"/>
  <c r="EM109" i="5"/>
  <c r="EL116" i="5"/>
  <c r="EM116" i="5"/>
  <c r="EL110" i="5"/>
  <c r="EM110" i="5"/>
  <c r="EL121" i="5"/>
  <c r="EM121" i="5"/>
  <c r="EL113" i="5"/>
  <c r="EM113" i="5"/>
  <c r="EL114" i="5"/>
  <c r="EM114" i="5"/>
  <c r="EL123" i="5"/>
  <c r="EM123" i="5"/>
  <c r="EL122" i="5"/>
  <c r="EM122" i="5"/>
  <c r="EL125" i="5"/>
  <c r="EM125" i="5"/>
  <c r="EN125" i="5"/>
  <c r="EL111" i="5"/>
  <c r="EM111" i="5"/>
  <c r="EL124" i="5"/>
  <c r="EM124" i="5"/>
  <c r="EL118" i="5"/>
  <c r="EM118" i="5"/>
  <c r="EL108" i="5"/>
  <c r="EM108" i="5"/>
  <c r="EL106" i="5"/>
  <c r="EM106" i="5"/>
  <c r="EL112" i="5"/>
  <c r="EM112" i="5"/>
  <c r="EL117" i="5"/>
  <c r="EM117" i="5"/>
  <c r="EL120" i="5"/>
  <c r="EM120" i="5"/>
  <c r="EN120" i="5"/>
  <c r="EL119" i="5"/>
  <c r="EM119" i="5"/>
  <c r="EL126" i="5"/>
  <c r="EM126" i="5"/>
  <c r="EL127" i="5"/>
  <c r="EM127" i="5"/>
  <c r="EL128" i="5"/>
  <c r="EM128" i="5"/>
  <c r="EL129" i="5"/>
  <c r="EM129" i="5"/>
  <c r="EN129" i="5"/>
  <c r="EL130" i="5"/>
  <c r="EM130" i="5"/>
  <c r="EL131" i="5"/>
  <c r="EM131" i="5"/>
  <c r="EL132" i="5"/>
  <c r="EM132" i="5"/>
  <c r="EL133" i="5"/>
  <c r="EM133" i="5"/>
  <c r="EL134" i="5"/>
  <c r="EM134" i="5"/>
  <c r="EL135" i="5"/>
  <c r="EM135" i="5"/>
  <c r="EL136" i="5"/>
  <c r="EM136" i="5"/>
  <c r="EN136" i="5"/>
  <c r="EL137" i="5"/>
  <c r="EM137" i="5"/>
  <c r="EL138" i="5"/>
  <c r="EM138" i="5"/>
  <c r="EL139" i="5"/>
  <c r="EM139" i="5"/>
  <c r="EL140" i="5"/>
  <c r="EM140" i="5"/>
  <c r="EL141" i="5"/>
  <c r="EM141" i="5"/>
  <c r="EM2" i="5"/>
  <c r="EH2" i="5"/>
  <c r="L5" i="18"/>
  <c r="M5" i="18"/>
  <c r="N5" i="18"/>
  <c r="L6" i="18"/>
  <c r="M6" i="18"/>
  <c r="N6" i="18"/>
  <c r="L7" i="18"/>
  <c r="M7" i="18"/>
  <c r="N7" i="18"/>
  <c r="L8" i="18"/>
  <c r="M8" i="18"/>
  <c r="N8" i="18"/>
  <c r="K6" i="18"/>
  <c r="K7" i="18"/>
  <c r="K8" i="18"/>
  <c r="K5" i="18"/>
  <c r="E58" i="1" l="1"/>
  <c r="EN181" i="5" s="1"/>
  <c r="E56" i="1"/>
  <c r="E57" i="1"/>
  <c r="EN178" i="5" s="1"/>
  <c r="E40" i="1"/>
  <c r="E41" i="1"/>
  <c r="E63" i="1"/>
  <c r="EN212" i="5" s="1"/>
  <c r="L9" i="18"/>
  <c r="M9" i="18"/>
  <c r="K9" i="18"/>
  <c r="E85" i="1"/>
  <c r="EN196" i="5" s="1"/>
  <c r="E6" i="1"/>
  <c r="E67" i="1"/>
  <c r="E7" i="1"/>
  <c r="EN187" i="5" s="1"/>
  <c r="M11" i="17"/>
  <c r="EN185" i="5" l="1"/>
  <c r="EN211" i="5"/>
  <c r="EN68" i="5"/>
  <c r="EN195" i="5"/>
  <c r="EN29" i="5"/>
  <c r="EN143" i="5"/>
  <c r="EN69" i="5"/>
  <c r="EN186" i="5"/>
  <c r="EN31" i="5"/>
  <c r="EN162" i="5"/>
  <c r="EN12" i="5"/>
  <c r="EN180" i="5"/>
  <c r="EN6" i="5"/>
  <c r="EN108" i="5"/>
  <c r="EN33" i="5"/>
  <c r="N9" i="18"/>
  <c r="F7" i="17"/>
  <c r="E2" i="1" l="1"/>
  <c r="EN198" i="5" l="1"/>
  <c r="EN210" i="5"/>
  <c r="E74" i="1"/>
  <c r="E80" i="1"/>
  <c r="EN148" i="5" s="1"/>
  <c r="E82" i="1"/>
  <c r="E83" i="1"/>
  <c r="E68" i="1"/>
  <c r="EN23" i="5" s="1"/>
  <c r="E73" i="1"/>
  <c r="EN179" i="5" s="1"/>
  <c r="E78" i="1"/>
  <c r="EN87" i="5" s="1"/>
  <c r="E76" i="1"/>
  <c r="E81" i="1"/>
  <c r="E69" i="1"/>
  <c r="EN152" i="5" s="1"/>
  <c r="E8" i="1"/>
  <c r="EN88" i="5" l="1"/>
  <c r="EN170" i="5"/>
  <c r="EN8" i="5"/>
  <c r="EN149" i="5"/>
  <c r="EN71" i="5"/>
  <c r="EN197" i="5"/>
  <c r="EN9" i="5"/>
  <c r="EN145" i="5"/>
  <c r="EN62" i="5"/>
  <c r="EN95" i="5"/>
  <c r="EN139" i="5"/>
  <c r="EN133" i="5"/>
  <c r="EN63" i="5"/>
  <c r="EN81" i="5"/>
  <c r="EN137" i="5"/>
  <c r="EN119" i="5"/>
  <c r="EN41" i="5"/>
  <c r="EN138" i="5"/>
  <c r="EN82" i="5"/>
  <c r="EN75" i="5"/>
  <c r="EN131" i="5"/>
  <c r="EN44" i="5"/>
  <c r="EN85" i="5"/>
  <c r="EN38" i="5"/>
  <c r="EN134" i="5"/>
  <c r="EN7" i="5"/>
  <c r="EN91" i="5"/>
  <c r="EN112" i="5"/>
  <c r="E23" i="1"/>
  <c r="EN83" i="5" s="1"/>
  <c r="E21" i="1"/>
  <c r="EN194" i="5" s="1"/>
  <c r="E65" i="1"/>
  <c r="EN151" i="5" s="1"/>
  <c r="E24" i="1"/>
  <c r="E25" i="1"/>
  <c r="E36" i="1"/>
  <c r="E37" i="1"/>
  <c r="EN157" i="5" s="1"/>
  <c r="E38" i="1"/>
  <c r="E43" i="1"/>
  <c r="E44" i="1"/>
  <c r="E45" i="1"/>
  <c r="E46" i="1"/>
  <c r="E47" i="1"/>
  <c r="E48" i="1"/>
  <c r="E49" i="1"/>
  <c r="EN66" i="5" s="1"/>
  <c r="E50" i="1"/>
  <c r="E52" i="1"/>
  <c r="E53" i="1"/>
  <c r="EN209" i="5" s="1"/>
  <c r="E54" i="1"/>
  <c r="EN160" i="5" s="1"/>
  <c r="E64" i="1"/>
  <c r="E70" i="1"/>
  <c r="E71" i="1"/>
  <c r="E59" i="1"/>
  <c r="EN165" i="5" s="1"/>
  <c r="E84" i="1"/>
  <c r="E16" i="1"/>
  <c r="E19" i="1"/>
  <c r="E22" i="1"/>
  <c r="E20" i="1"/>
  <c r="E17" i="1"/>
  <c r="E15" i="1"/>
  <c r="EN57" i="5" s="1"/>
  <c r="E55" i="1"/>
  <c r="EN92" i="5" s="1"/>
  <c r="EN189" i="5" l="1"/>
  <c r="EN213" i="5"/>
  <c r="EN25" i="5"/>
  <c r="EN169" i="5"/>
  <c r="EN132" i="5"/>
  <c r="EN175" i="5"/>
  <c r="EN73" i="5"/>
  <c r="EN207" i="5"/>
  <c r="EN117" i="5"/>
  <c r="EN204" i="5"/>
  <c r="EN5" i="5"/>
  <c r="EN150" i="5"/>
  <c r="EN48" i="5"/>
  <c r="EN163" i="5"/>
  <c r="EN2" i="5"/>
  <c r="EN172" i="5"/>
  <c r="EN3" i="5"/>
  <c r="EN173" i="5"/>
  <c r="EN24" i="5"/>
  <c r="EN168" i="5"/>
  <c r="EN49" i="5"/>
  <c r="EN159" i="5"/>
  <c r="EN104" i="5"/>
  <c r="EN190" i="5"/>
  <c r="EN116" i="5"/>
  <c r="EN203" i="5"/>
  <c r="EN107" i="5"/>
  <c r="EN205" i="5"/>
  <c r="EN43" i="5"/>
  <c r="EN158" i="5"/>
  <c r="EN166" i="5"/>
  <c r="EN115" i="5"/>
  <c r="EN208" i="5"/>
  <c r="EN114" i="5"/>
  <c r="EN191" i="5"/>
  <c r="EN4" i="5"/>
  <c r="EN153" i="5"/>
  <c r="EN135" i="5"/>
  <c r="EN156" i="5"/>
  <c r="EN130" i="5"/>
  <c r="EN79" i="5"/>
  <c r="EN35" i="5"/>
  <c r="EN80" i="5"/>
  <c r="EN77" i="5"/>
  <c r="EN141" i="5"/>
  <c r="EN39" i="5"/>
  <c r="EN93" i="5"/>
  <c r="EN72" i="5"/>
  <c r="EN105" i="5"/>
  <c r="EN58" i="5"/>
  <c r="EN106" i="5"/>
  <c r="EN78" i="5"/>
  <c r="EN126" i="5"/>
  <c r="EN21" i="5"/>
  <c r="EN52" i="5"/>
  <c r="EN124" i="5"/>
  <c r="EN53" i="5"/>
  <c r="EN110" i="5"/>
  <c r="EN46" i="5"/>
  <c r="EN19" i="5"/>
  <c r="EN103" i="5"/>
  <c r="EN111" i="5"/>
  <c r="EN86" i="5"/>
  <c r="EN59" i="5"/>
  <c r="EN122" i="5"/>
  <c r="EN109" i="5"/>
  <c r="EN42" i="5"/>
  <c r="EN118" i="5"/>
  <c r="EN56" i="5"/>
  <c r="EN65" i="5"/>
  <c r="EN140" i="5"/>
  <c r="EN34" i="5"/>
  <c r="EN123" i="5"/>
  <c r="EN121" i="5"/>
  <c r="EN14" i="5"/>
  <c r="EN98" i="5"/>
  <c r="EN60" i="5"/>
  <c r="EN54" i="5"/>
  <c r="EN128" i="5"/>
  <c r="EN15" i="5"/>
  <c r="EN99" i="5"/>
  <c r="EN51" i="5"/>
  <c r="EN127" i="5"/>
  <c r="EN22" i="5"/>
  <c r="EN37" i="5"/>
  <c r="EN64" i="5"/>
  <c r="EN102" i="5"/>
  <c r="EN18" i="5"/>
  <c r="EN61" i="5"/>
  <c r="EN13" i="5"/>
  <c r="EN97" i="5"/>
  <c r="EN113" i="5"/>
  <c r="EN17" i="5"/>
  <c r="EN101" i="5"/>
  <c r="EN47" i="5"/>
  <c r="EN20" i="5"/>
  <c r="N26" i="7"/>
  <c r="N23" i="7"/>
  <c r="B43" i="10"/>
  <c r="H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I43" i="6"/>
  <c r="Q11" i="7"/>
  <c r="N31" i="7"/>
  <c r="N25" i="7"/>
  <c r="N15" i="7"/>
  <c r="Q7" i="7"/>
  <c r="O6" i="7"/>
  <c r="Q6" i="7" s="1"/>
  <c r="F41" i="7"/>
  <c r="P12" i="7"/>
  <c r="Q12" i="7" s="1"/>
  <c r="N28" i="7"/>
  <c r="N19" i="7"/>
  <c r="Q13" i="7"/>
  <c r="Q8" i="7"/>
  <c r="Q38" i="7" s="1"/>
  <c r="Q9" i="7"/>
  <c r="Q10" i="7"/>
  <c r="Q5" i="7"/>
  <c r="N16" i="7"/>
  <c r="N17" i="7"/>
  <c r="N24" i="7"/>
  <c r="N18" i="7"/>
  <c r="N32" i="7"/>
  <c r="N33" i="7"/>
  <c r="N34" i="7"/>
  <c r="N35" i="7"/>
  <c r="N36" i="7"/>
  <c r="C61" i="6"/>
  <c r="B54" i="6"/>
  <c r="C54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D43" i="6"/>
  <c r="B43" i="6"/>
  <c r="G18" i="6"/>
  <c r="G19" i="6"/>
  <c r="G17" i="6"/>
  <c r="E18" i="1"/>
  <c r="EN40" i="5" l="1"/>
  <c r="EN164" i="5"/>
  <c r="EN84" i="5"/>
  <c r="EN16" i="5"/>
  <c r="EN100" i="5"/>
  <c r="F61" i="6"/>
  <c r="F43" i="6"/>
  <c r="N38" i="7"/>
  <c r="Q40" i="7" l="1"/>
</calcChain>
</file>

<file path=xl/sharedStrings.xml><?xml version="1.0" encoding="utf-8"?>
<sst xmlns="http://schemas.openxmlformats.org/spreadsheetml/2006/main" count="7238" uniqueCount="982">
  <si>
    <t>Club</t>
  </si>
  <si>
    <t>Catégorie</t>
  </si>
  <si>
    <t>Equipe</t>
  </si>
  <si>
    <t>Nom</t>
  </si>
  <si>
    <t>Prenom</t>
  </si>
  <si>
    <t>Genre</t>
  </si>
  <si>
    <t>N°SI</t>
  </si>
  <si>
    <t>Club inscrit</t>
  </si>
  <si>
    <t>DH10</t>
  </si>
  <si>
    <t>DH12</t>
  </si>
  <si>
    <t>DH14</t>
  </si>
  <si>
    <t>GO 78</t>
  </si>
  <si>
    <t>Balise 77</t>
  </si>
  <si>
    <t>COLE</t>
  </si>
  <si>
    <t>Epreuve</t>
  </si>
  <si>
    <t>O_MEMO</t>
  </si>
  <si>
    <t>O_RELAIS</t>
  </si>
  <si>
    <t>O_AGILITE</t>
  </si>
  <si>
    <t>GIRARDEAU</t>
  </si>
  <si>
    <t>DUQUESNE</t>
  </si>
  <si>
    <t>THENOZ</t>
  </si>
  <si>
    <t>GAILLY</t>
  </si>
  <si>
    <t>LE ROY</t>
  </si>
  <si>
    <t>MESTIVIER</t>
  </si>
  <si>
    <t>FRONTY</t>
  </si>
  <si>
    <t>LE ROUX</t>
  </si>
  <si>
    <t>LE DINH COSTE</t>
  </si>
  <si>
    <t>ORSOLA</t>
  </si>
  <si>
    <t>SOUCHOIS</t>
  </si>
  <si>
    <t>NATHAN</t>
  </si>
  <si>
    <t>YVON CRESTEY</t>
  </si>
  <si>
    <t>N° Licence</t>
  </si>
  <si>
    <t>Année de naissance</t>
  </si>
  <si>
    <t>ARMANT</t>
  </si>
  <si>
    <t>CHALLENGE NATIONAL DES ECOLES DE CO 2021</t>
  </si>
  <si>
    <t>BULLETIN D'INSCRIPTION</t>
  </si>
  <si>
    <t>CLUB</t>
  </si>
  <si>
    <t>NOM DE L'Equipe</t>
  </si>
  <si>
    <t>Azerty</t>
  </si>
  <si>
    <t>qsdfgh</t>
  </si>
  <si>
    <t>Adresse MAIL</t>
  </si>
  <si>
    <t>NB EQUIPES</t>
  </si>
  <si>
    <t>Accompagnateurs/Encadrants</t>
  </si>
  <si>
    <t>NB enfants</t>
  </si>
  <si>
    <t>Total Enfants</t>
  </si>
  <si>
    <t>NB adultes</t>
  </si>
  <si>
    <t>NOM</t>
  </si>
  <si>
    <t>PRENOM</t>
  </si>
  <si>
    <t>NB enfants isolés</t>
  </si>
  <si>
    <t>COMMENTAIRES</t>
  </si>
  <si>
    <t xml:space="preserve">Le montant du par le club </t>
  </si>
  <si>
    <t>est de</t>
  </si>
  <si>
    <t>Le règlement doit être réalisé par virement avant le 20/06/2021 sur le compte suivant :</t>
  </si>
  <si>
    <r>
      <t xml:space="preserve"> (à renvoyer par mail à l'adresse : </t>
    </r>
    <r>
      <rPr>
        <b/>
        <sz val="28"/>
        <color theme="4"/>
        <rFont val="Calibri"/>
        <family val="2"/>
        <scheme val="minor"/>
      </rPr>
      <t>neflier44@hotmail.fr</t>
    </r>
    <r>
      <rPr>
        <sz val="28"/>
        <color theme="1"/>
        <rFont val="Calibri"/>
        <family val="2"/>
        <scheme val="minor"/>
      </rPr>
      <t>)</t>
    </r>
  </si>
  <si>
    <t>N° Tph</t>
  </si>
  <si>
    <t>Catégorie 
DH10
DH12
DH14</t>
  </si>
  <si>
    <t xml:space="preserve">NOM DU RESPONSABLE </t>
  </si>
  <si>
    <t>Prénom</t>
  </si>
  <si>
    <t>PAC</t>
  </si>
  <si>
    <t>cout/pAC</t>
  </si>
  <si>
    <t>Dépense</t>
  </si>
  <si>
    <t>Recette</t>
  </si>
  <si>
    <t>Total</t>
  </si>
  <si>
    <t xml:space="preserve">Subvention FFCO  Challenge nationale ECO </t>
  </si>
  <si>
    <t>Subvention par enfant FFCO (15 €)</t>
  </si>
  <si>
    <t>Diner</t>
  </si>
  <si>
    <t>Carto suivi d’itinéraire</t>
  </si>
  <si>
    <t>copie questionnaires</t>
  </si>
  <si>
    <t>Carto o’score</t>
  </si>
  <si>
    <t>Carto o’relais</t>
  </si>
  <si>
    <t>Carto  o’Memory</t>
  </si>
  <si>
    <t>Subvention LIFCO (lot du challenge + Balise de couleur)</t>
  </si>
  <si>
    <t>Autres frais non identifiés</t>
  </si>
  <si>
    <t>Cout pour un accompagnateur</t>
  </si>
  <si>
    <t>Gouter</t>
  </si>
  <si>
    <t xml:space="preserve">Pique nique dimanche </t>
  </si>
  <si>
    <t>Hébergement et repas enfants hors GO 78</t>
  </si>
  <si>
    <t>Hébergement et repas accompagnateur hors GO 78</t>
  </si>
  <si>
    <t>Inscription Passage des balises de couleur (hors GO 78)</t>
  </si>
  <si>
    <t>Cout pour un enfant challenge + balise + Hergement</t>
  </si>
  <si>
    <t>Inscription enfants GO 78</t>
  </si>
  <si>
    <t>Pension complète (35 €)</t>
  </si>
  <si>
    <t>Type d'equipe
(Dame, Homme, Mixte, Open)</t>
  </si>
  <si>
    <t>DAME</t>
  </si>
  <si>
    <t>HOMME</t>
  </si>
  <si>
    <t>MIXTE</t>
  </si>
  <si>
    <t>OPEN</t>
  </si>
  <si>
    <t>GO78_N°</t>
  </si>
  <si>
    <t>RO PARIS</t>
  </si>
  <si>
    <t>OPA MONTIGNY</t>
  </si>
  <si>
    <t>TOM</t>
  </si>
  <si>
    <t>VERVINS ORIENTATION</t>
  </si>
  <si>
    <t>Souvenir challenge</t>
  </si>
  <si>
    <t>Trousse</t>
  </si>
  <si>
    <t>Porte définition</t>
  </si>
  <si>
    <t>Tir tiques</t>
  </si>
  <si>
    <t>Dossard</t>
  </si>
  <si>
    <t>Impression</t>
  </si>
  <si>
    <t>Hébergement et repas</t>
  </si>
  <si>
    <t>Pique nique bénévole du samedi</t>
  </si>
  <si>
    <t>Subvention St quentin (organisation + lot)</t>
  </si>
  <si>
    <t>Inscription Challenge (hors GO 78)</t>
  </si>
  <si>
    <r>
      <rPr>
        <b/>
        <sz val="28"/>
        <color theme="1"/>
        <rFont val="Calibri"/>
        <family val="2"/>
        <scheme val="minor"/>
      </rPr>
      <t xml:space="preserve">Cout de l'inscription : </t>
    </r>
    <r>
      <rPr>
        <sz val="28"/>
        <color theme="1"/>
        <rFont val="Calibri"/>
        <family val="2"/>
        <scheme val="minor"/>
      </rPr>
      <t xml:space="preserve">
Inscription + hebergement = 20€
Inscription sans hebergement   = 10€</t>
    </r>
  </si>
  <si>
    <t>Dame</t>
  </si>
  <si>
    <t>Tache</t>
  </si>
  <si>
    <t>Contact :  JM FAUQUANT 06 76 7260 84 ou neflier44@hotmail.fr</t>
  </si>
  <si>
    <t>LIEU : ILE DES LOISIRS DE ST QUENTIN EN YVELINES - FORET DE BOIS D'ARCY (78) le 26 et 27 juin 2021</t>
  </si>
  <si>
    <t xml:space="preserve">Nombre de pique nique pour le dimanche midi </t>
  </si>
  <si>
    <t>Passage de la balise de couleur (Verte, Bleue, Jaune)</t>
  </si>
  <si>
    <t>Verte</t>
  </si>
  <si>
    <t>Bleue</t>
  </si>
  <si>
    <t>PASSAGE DES BALISES DE COULEURS</t>
  </si>
  <si>
    <r>
      <rPr>
        <b/>
        <sz val="28"/>
        <color theme="1"/>
        <rFont val="Calibri"/>
        <family val="2"/>
        <scheme val="minor"/>
      </rPr>
      <t xml:space="preserve">Cout de l'inscription : </t>
    </r>
    <r>
      <rPr>
        <sz val="28"/>
        <color theme="1"/>
        <rFont val="Calibri"/>
        <family val="2"/>
        <scheme val="minor"/>
      </rPr>
      <t xml:space="preserve">
Participation au challenge = 0€
Inscription sans challenge   = 10€</t>
    </r>
  </si>
  <si>
    <t>LIEU : ILE DES LOISIRS DE ST QUENTIN EN YVELINES - FORET DE BOIS D'ARCY (78) -  le 26  juin 2021</t>
  </si>
  <si>
    <t>Cout pour un enfant GO 78 et passage des balises uniquement</t>
  </si>
  <si>
    <t>09:00 - 09:30</t>
  </si>
  <si>
    <t xml:space="preserve">08:30 - 09:00 </t>
  </si>
  <si>
    <t xml:space="preserve">09:30 - 12:00 </t>
  </si>
  <si>
    <t>Suivi d'itinéarire et Questionnaire</t>
  </si>
  <si>
    <t>12:00 - 13:30</t>
  </si>
  <si>
    <t>13:30 - 14:00</t>
  </si>
  <si>
    <t>Briefing Challenge</t>
  </si>
  <si>
    <t>Briefing passage des balises</t>
  </si>
  <si>
    <t>14:00 - 18:00</t>
  </si>
  <si>
    <t>Samedi 26 juin 2021</t>
  </si>
  <si>
    <t>Jeu surprise</t>
  </si>
  <si>
    <t>A partir de 20:30</t>
  </si>
  <si>
    <t>Dimanche 27 juin 2021</t>
  </si>
  <si>
    <t>Challenge + gouter (O Memory, O Agilité, O Score)</t>
  </si>
  <si>
    <t>Briefing O'relais - Simulation relais</t>
  </si>
  <si>
    <t>09:30 -12:00</t>
  </si>
  <si>
    <t>A partir de midi</t>
  </si>
  <si>
    <t>O'Relais</t>
  </si>
  <si>
    <t>Remise des récompenses et pique nique</t>
  </si>
  <si>
    <t>Ibis Budget du Vélodrome -
2 PL Paix Céleste, 78180 Montigny Le Bretonneux</t>
  </si>
  <si>
    <t>Accueil des équipes du Challenge</t>
  </si>
  <si>
    <t>Iles des loisirs de 
St Quentin en Yvelines
Rond Point Eric Tabarly, RD 912, 78190 Trappes</t>
  </si>
  <si>
    <t>Sac à chaussures (CFC)</t>
  </si>
  <si>
    <t>Hébergement (chambre + petit déjeuner)</t>
  </si>
  <si>
    <t>Acces à l'hébergement 
(5 km en voiture - 10 min  / 2,7 km à pied - 34 min)</t>
  </si>
  <si>
    <t>Parking - Accueil : sur place
Accueil des conccurents pour le passage des balises</t>
  </si>
  <si>
    <t>Camille</t>
  </si>
  <si>
    <t>ESPAD</t>
  </si>
  <si>
    <t>ASQ'O 1</t>
  </si>
  <si>
    <t>ASQ'O 2</t>
  </si>
  <si>
    <t>Mixte</t>
  </si>
  <si>
    <t>ASQ'O 3</t>
  </si>
  <si>
    <t>TESSE</t>
  </si>
  <si>
    <t>TSO-ASQ'O 1</t>
  </si>
  <si>
    <t>ASQO</t>
  </si>
  <si>
    <t>Homme</t>
  </si>
  <si>
    <t>Open</t>
  </si>
  <si>
    <t>TSO</t>
  </si>
  <si>
    <t>LEVAUX</t>
  </si>
  <si>
    <t>GO78-1</t>
  </si>
  <si>
    <t>GO78-2</t>
  </si>
  <si>
    <t>GO78-5</t>
  </si>
  <si>
    <t>GO78-3</t>
  </si>
  <si>
    <t>GO78-4</t>
  </si>
  <si>
    <t>GO78-6</t>
  </si>
  <si>
    <t>GO78-7</t>
  </si>
  <si>
    <t>GO78-8</t>
  </si>
  <si>
    <t>GO78-9</t>
  </si>
  <si>
    <t>GO78-10</t>
  </si>
  <si>
    <t>O_SCORE</t>
  </si>
  <si>
    <t>Temps</t>
  </si>
  <si>
    <t>Total général</t>
  </si>
  <si>
    <t>Étiquettes de colonnes</t>
  </si>
  <si>
    <t>DOSSARD</t>
  </si>
  <si>
    <t>HEYRMANN</t>
  </si>
  <si>
    <t>LISA</t>
  </si>
  <si>
    <t>PERRIN</t>
  </si>
  <si>
    <t>GARANCE</t>
  </si>
  <si>
    <t>SKOWRONEK</t>
  </si>
  <si>
    <t>PAULINE</t>
  </si>
  <si>
    <t>HENKY</t>
  </si>
  <si>
    <t>EDOUARD</t>
  </si>
  <si>
    <t>ZÉLIE</t>
  </si>
  <si>
    <t>FLORENT</t>
  </si>
  <si>
    <t>JÉRÉMIE</t>
  </si>
  <si>
    <t>VICTORIA</t>
  </si>
  <si>
    <t>AXELLE</t>
  </si>
  <si>
    <t>LUC</t>
  </si>
  <si>
    <t>MAYLEEN</t>
  </si>
  <si>
    <t>ARNAUD</t>
  </si>
  <si>
    <t>AGATHE</t>
  </si>
  <si>
    <t>ERWAN</t>
  </si>
  <si>
    <t>JEAN</t>
  </si>
  <si>
    <t>AUGUSTIN</t>
  </si>
  <si>
    <t>LOUISE</t>
  </si>
  <si>
    <t>CAMILLE</t>
  </si>
  <si>
    <t>CHARLY</t>
  </si>
  <si>
    <t>ARTUS</t>
  </si>
  <si>
    <t>STANISLAS</t>
  </si>
  <si>
    <t>MATHIEU</t>
  </si>
  <si>
    <t>MATHOT</t>
  </si>
  <si>
    <t>THIBAUT</t>
  </si>
  <si>
    <t>THEUREL</t>
  </si>
  <si>
    <t>SAMUEL</t>
  </si>
  <si>
    <t>RAVALT</t>
  </si>
  <si>
    <t>ROBIN</t>
  </si>
  <si>
    <t>ODDOU</t>
  </si>
  <si>
    <t>MARGOT</t>
  </si>
  <si>
    <t>THIBAULT</t>
  </si>
  <si>
    <t>MASSON</t>
  </si>
  <si>
    <t>PRUNE</t>
  </si>
  <si>
    <t>AXEL</t>
  </si>
  <si>
    <t>MALO</t>
  </si>
  <si>
    <t>TSO 1</t>
  </si>
  <si>
    <t>TSO 2</t>
  </si>
  <si>
    <t>TSO 3</t>
  </si>
  <si>
    <t>THOMAS</t>
  </si>
  <si>
    <t>TOBIAS</t>
  </si>
  <si>
    <t>GEC</t>
  </si>
  <si>
    <t>TOMBALISE</t>
  </si>
  <si>
    <t>DERLOT</t>
  </si>
  <si>
    <t>B77 1</t>
  </si>
  <si>
    <t>mixte</t>
  </si>
  <si>
    <t>LUCAS VIOU</t>
  </si>
  <si>
    <t>NONDEDEO</t>
  </si>
  <si>
    <t>B77 2</t>
  </si>
  <si>
    <t>BELLECOURT</t>
  </si>
  <si>
    <t>LAUDET</t>
  </si>
  <si>
    <t>B77 3</t>
  </si>
  <si>
    <t>DUSSAIX</t>
  </si>
  <si>
    <t>BENSET</t>
  </si>
  <si>
    <t>B77 4</t>
  </si>
  <si>
    <t>DE LA ROCHE</t>
  </si>
  <si>
    <t>Paul</t>
  </si>
  <si>
    <t>B77 5</t>
  </si>
  <si>
    <t>CHAFI</t>
  </si>
  <si>
    <t>ROGUIEZ</t>
  </si>
  <si>
    <t>B77 6</t>
  </si>
  <si>
    <t>BROCHOT</t>
  </si>
  <si>
    <t>FRENOY</t>
  </si>
  <si>
    <t>B77 7</t>
  </si>
  <si>
    <t>LANFRANCHI</t>
  </si>
  <si>
    <t>B77 8</t>
  </si>
  <si>
    <t>RICHARD</t>
  </si>
  <si>
    <t>ZHANG</t>
  </si>
  <si>
    <t>Balise77</t>
  </si>
  <si>
    <t>KOEPP</t>
  </si>
  <si>
    <t>B77 9</t>
  </si>
  <si>
    <t>MONTACIE</t>
  </si>
  <si>
    <t>Victor</t>
  </si>
  <si>
    <t>MOREY</t>
  </si>
  <si>
    <t>Chantemargue</t>
  </si>
  <si>
    <t>?</t>
  </si>
  <si>
    <t>Gilbert</t>
  </si>
  <si>
    <t>Lemonier</t>
  </si>
  <si>
    <t>OPA</t>
  </si>
  <si>
    <t>OPA1</t>
  </si>
  <si>
    <t>OPA2</t>
  </si>
  <si>
    <t>Balise</t>
  </si>
  <si>
    <t>Hébergement</t>
  </si>
  <si>
    <t>JAUNE</t>
  </si>
  <si>
    <t>BLEUE</t>
  </si>
  <si>
    <t>VERTE</t>
  </si>
  <si>
    <t>OUI</t>
  </si>
  <si>
    <t>NON</t>
  </si>
  <si>
    <t>SO</t>
  </si>
  <si>
    <t>Hebergement</t>
  </si>
  <si>
    <t>OLIVIER</t>
  </si>
  <si>
    <t>Sandra</t>
  </si>
  <si>
    <t>PERSE</t>
  </si>
  <si>
    <t>Philippe</t>
  </si>
  <si>
    <t xml:space="preserve">KORZEC </t>
  </si>
  <si>
    <t>Patricia</t>
  </si>
  <si>
    <t>Guinot</t>
  </si>
  <si>
    <t>Véronique</t>
  </si>
  <si>
    <t>Pascal</t>
  </si>
  <si>
    <t xml:space="preserve">PARIGOT </t>
  </si>
  <si>
    <t>Virginie</t>
  </si>
  <si>
    <t>Clothilde</t>
  </si>
  <si>
    <t>Nb encadrants</t>
  </si>
  <si>
    <t>Etienne</t>
  </si>
  <si>
    <t>Lion</t>
  </si>
  <si>
    <t>Sophie</t>
  </si>
  <si>
    <t>Moulière</t>
  </si>
  <si>
    <t>OvERVIN</t>
  </si>
  <si>
    <t>Morgane</t>
  </si>
  <si>
    <t>VervinsO</t>
  </si>
  <si>
    <t>VervinsO1</t>
  </si>
  <si>
    <t>VervinsO2</t>
  </si>
  <si>
    <t>VervinsO3</t>
  </si>
  <si>
    <t>VervinsO4</t>
  </si>
  <si>
    <t>VervinsO5</t>
  </si>
  <si>
    <t>VervinsO6</t>
  </si>
  <si>
    <t>VervinsO7</t>
  </si>
  <si>
    <t>VervinsO8</t>
  </si>
  <si>
    <t>Pique nique du dimanche</t>
  </si>
  <si>
    <t>VERVINSO</t>
  </si>
  <si>
    <t>GO78</t>
  </si>
  <si>
    <t>Bénvoles</t>
  </si>
  <si>
    <t>GASTINEAU</t>
  </si>
  <si>
    <t>CARDOT</t>
  </si>
  <si>
    <t>AVVISATI</t>
  </si>
  <si>
    <t>TOMASSI</t>
  </si>
  <si>
    <t>ROP</t>
  </si>
  <si>
    <t>MIxte</t>
  </si>
  <si>
    <t>ROP1</t>
  </si>
  <si>
    <t>ROP2</t>
  </si>
  <si>
    <t>homme</t>
  </si>
  <si>
    <t>ESPAD1</t>
  </si>
  <si>
    <t>ESPAD2</t>
  </si>
  <si>
    <t>Étiquettes de lignes</t>
  </si>
  <si>
    <t>Nombre de Equipe</t>
  </si>
  <si>
    <r>
      <t xml:space="preserve">Repas - </t>
    </r>
    <r>
      <rPr>
        <b/>
        <sz val="11"/>
        <color theme="1"/>
        <rFont val="Calibri"/>
        <family val="2"/>
        <scheme val="minor"/>
      </rPr>
      <t>A la charge des concurrents</t>
    </r>
  </si>
  <si>
    <t>Acces à l'ile des Loisirs
(5 km en voiture - 10 min  / 2,7 km à pied - 34 min)</t>
  </si>
  <si>
    <t>Nb Equipes</t>
  </si>
  <si>
    <t>O SCORE</t>
  </si>
  <si>
    <t>O MEMORY</t>
  </si>
  <si>
    <t>O AGILITE</t>
  </si>
  <si>
    <t>1-1</t>
  </si>
  <si>
    <t>2-2</t>
  </si>
  <si>
    <t>1-2</t>
  </si>
  <si>
    <t>2-1</t>
  </si>
  <si>
    <t>3-1</t>
  </si>
  <si>
    <t>3-2</t>
  </si>
  <si>
    <t>4-2</t>
  </si>
  <si>
    <t>5-2</t>
  </si>
  <si>
    <t>6-2</t>
  </si>
  <si>
    <t>7-2</t>
  </si>
  <si>
    <t>7-1</t>
  </si>
  <si>
    <t>8-2</t>
  </si>
  <si>
    <t>9-2</t>
  </si>
  <si>
    <t>10-2</t>
  </si>
  <si>
    <t>4-1</t>
  </si>
  <si>
    <t>5-1</t>
  </si>
  <si>
    <t>6-1</t>
  </si>
  <si>
    <t>8-1</t>
  </si>
  <si>
    <t>9-1</t>
  </si>
  <si>
    <t>10-1</t>
  </si>
  <si>
    <t>12-2</t>
  </si>
  <si>
    <t>11-1</t>
  </si>
  <si>
    <t>11-2</t>
  </si>
  <si>
    <t>12-1</t>
  </si>
  <si>
    <t>13-1</t>
  </si>
  <si>
    <t>15-1</t>
  </si>
  <si>
    <t>14-1</t>
  </si>
  <si>
    <t>13-2</t>
  </si>
  <si>
    <t>14-2</t>
  </si>
  <si>
    <t>15-2</t>
  </si>
  <si>
    <t>16-1</t>
  </si>
  <si>
    <t>16-2</t>
  </si>
  <si>
    <t>17-1</t>
  </si>
  <si>
    <t>17-2</t>
  </si>
  <si>
    <t>18-1</t>
  </si>
  <si>
    <t>18-2</t>
  </si>
  <si>
    <t>19-1</t>
  </si>
  <si>
    <t>19-2</t>
  </si>
  <si>
    <t>20-1</t>
  </si>
  <si>
    <t>20-2</t>
  </si>
  <si>
    <t>21-1</t>
  </si>
  <si>
    <t>21-2</t>
  </si>
  <si>
    <t>22-1</t>
  </si>
  <si>
    <t>23-1</t>
  </si>
  <si>
    <t>23-2</t>
  </si>
  <si>
    <t>24-1</t>
  </si>
  <si>
    <t>25-1</t>
  </si>
  <si>
    <t>25-2</t>
  </si>
  <si>
    <t>26-2</t>
  </si>
  <si>
    <t>27-1</t>
  </si>
  <si>
    <t>28-1</t>
  </si>
  <si>
    <t>29-1</t>
  </si>
  <si>
    <t>29-2</t>
  </si>
  <si>
    <t>28-2</t>
  </si>
  <si>
    <t>27-2</t>
  </si>
  <si>
    <t>30-1</t>
  </si>
  <si>
    <t>30-2</t>
  </si>
  <si>
    <t>31-1</t>
  </si>
  <si>
    <t>31-2</t>
  </si>
  <si>
    <t>32-1</t>
  </si>
  <si>
    <t>32-2</t>
  </si>
  <si>
    <t>33-1</t>
  </si>
  <si>
    <t>34-1</t>
  </si>
  <si>
    <t>34-2</t>
  </si>
  <si>
    <t>35-1</t>
  </si>
  <si>
    <t>35-2</t>
  </si>
  <si>
    <t>36-1</t>
  </si>
  <si>
    <t>37-1</t>
  </si>
  <si>
    <t>37-2</t>
  </si>
  <si>
    <t>38-1</t>
  </si>
  <si>
    <t>38-2</t>
  </si>
  <si>
    <t>39-1</t>
  </si>
  <si>
    <t>39-2</t>
  </si>
  <si>
    <t>22-2</t>
  </si>
  <si>
    <t>33-2</t>
  </si>
  <si>
    <t>36-2</t>
  </si>
  <si>
    <t>40-1</t>
  </si>
  <si>
    <t>40-2</t>
  </si>
  <si>
    <t>41-1</t>
  </si>
  <si>
    <t>41-2</t>
  </si>
  <si>
    <t>42-1</t>
  </si>
  <si>
    <t>42-2</t>
  </si>
  <si>
    <t>43-1</t>
  </si>
  <si>
    <t>43-2</t>
  </si>
  <si>
    <t>44-1</t>
  </si>
  <si>
    <t>44-2</t>
  </si>
  <si>
    <t>TIAGO</t>
  </si>
  <si>
    <t>ELIOTT</t>
  </si>
  <si>
    <t>CHARLES</t>
  </si>
  <si>
    <t>CYPRIEN</t>
  </si>
  <si>
    <t/>
  </si>
  <si>
    <t>GABRIEL</t>
  </si>
  <si>
    <t>FLORIANE</t>
  </si>
  <si>
    <t>MILO</t>
  </si>
  <si>
    <t>ILLYANA</t>
  </si>
  <si>
    <t>ALIX</t>
  </si>
  <si>
    <t>JEANNE</t>
  </si>
  <si>
    <t>APOLLINE</t>
  </si>
  <si>
    <t>MORGANE</t>
  </si>
  <si>
    <t>VALENTINE</t>
  </si>
  <si>
    <t>LOIC</t>
  </si>
  <si>
    <t>SACHA</t>
  </si>
  <si>
    <t>KOBEN</t>
  </si>
  <si>
    <t>CHARLOTTE</t>
  </si>
  <si>
    <t>BAPTISTE</t>
  </si>
  <si>
    <t>VASSILY</t>
  </si>
  <si>
    <t>CHLOÉ</t>
  </si>
  <si>
    <t>ELOÏSE</t>
  </si>
  <si>
    <t>MARGAUX</t>
  </si>
  <si>
    <t>ESTELLE</t>
  </si>
  <si>
    <t>PAUL</t>
  </si>
  <si>
    <t>RAPHAEL</t>
  </si>
  <si>
    <t>SONORA</t>
  </si>
  <si>
    <t>VICTOR</t>
  </si>
  <si>
    <t>LUCINE</t>
  </si>
  <si>
    <t>HABYGAËL</t>
  </si>
  <si>
    <t>EMMY</t>
  </si>
  <si>
    <t>TIMÉO</t>
  </si>
  <si>
    <t>YANIS</t>
  </si>
  <si>
    <t>ANATOLE</t>
  </si>
  <si>
    <t>RÉMI</t>
  </si>
  <si>
    <t>FÉLIX</t>
  </si>
  <si>
    <t>MATHIS</t>
  </si>
  <si>
    <t>ETHAN</t>
  </si>
  <si>
    <t>JULES</t>
  </si>
  <si>
    <t>LOLA</t>
  </si>
  <si>
    <t>Challenge National des Ecoles de CO 2021</t>
  </si>
  <si>
    <t>N° Dossard</t>
  </si>
  <si>
    <t>Nombre de Balise</t>
  </si>
  <si>
    <t>RAVELET</t>
  </si>
  <si>
    <t>Gael</t>
  </si>
  <si>
    <t>MARQUEZE POUEY</t>
  </si>
  <si>
    <t>GIRARD</t>
  </si>
  <si>
    <t>COLOMBIER POCHARD</t>
  </si>
  <si>
    <t>Elisa</t>
  </si>
  <si>
    <t>PAYET</t>
  </si>
  <si>
    <t>Nathan</t>
  </si>
  <si>
    <t>DUBOIS</t>
  </si>
  <si>
    <t>Matthéo</t>
  </si>
  <si>
    <t>COLE1</t>
  </si>
  <si>
    <t>COLE2</t>
  </si>
  <si>
    <t>COLE3</t>
  </si>
  <si>
    <t>Carte Relais</t>
  </si>
  <si>
    <t>AC_Vert</t>
  </si>
  <si>
    <t>AD_Vert</t>
  </si>
  <si>
    <t>BC_Vert</t>
  </si>
  <si>
    <t>BD_Vert</t>
  </si>
  <si>
    <t>AC_Bleu</t>
  </si>
  <si>
    <t>AD_Bleu</t>
  </si>
  <si>
    <t>BC_Bleu</t>
  </si>
  <si>
    <t>BD_Bleu</t>
  </si>
  <si>
    <t>26-1</t>
  </si>
  <si>
    <t>AC_Jaune</t>
  </si>
  <si>
    <t>AD_Jaune</t>
  </si>
  <si>
    <t>BC_Jaune</t>
  </si>
  <si>
    <t>BD_Jaune</t>
  </si>
  <si>
    <t>24-2</t>
  </si>
  <si>
    <t>B77 - VERVINSO</t>
  </si>
  <si>
    <t>LOUIS</t>
  </si>
  <si>
    <t>BADOR</t>
  </si>
  <si>
    <t>LION</t>
  </si>
  <si>
    <t>GILBERT</t>
  </si>
  <si>
    <t>PARISOT</t>
  </si>
  <si>
    <t>MAVET</t>
  </si>
  <si>
    <t>LAVENANT</t>
  </si>
  <si>
    <t>DESTREZ</t>
  </si>
  <si>
    <t>LEMONIER</t>
  </si>
  <si>
    <t>CHANTEMARGUE</t>
  </si>
  <si>
    <t>DEVLIEGER</t>
  </si>
  <si>
    <t>MOULIÈRE</t>
  </si>
  <si>
    <t>Flechage Entrée de la base vers le suivi d'itinéraire</t>
  </si>
  <si>
    <t>Flechage du suivi d'itinéaraire vers le parking des Canardières</t>
  </si>
  <si>
    <t>Mise en place de l'accueil du passage des balises</t>
  </si>
  <si>
    <t>Pose suivi d'itinéraire</t>
  </si>
  <si>
    <t>Responsable</t>
  </si>
  <si>
    <t>Heure</t>
  </si>
  <si>
    <t>Bénévoles</t>
  </si>
  <si>
    <t>Accueil des équipes</t>
  </si>
  <si>
    <t>Epreuve de suivi d'itinéraire</t>
  </si>
  <si>
    <t>Questionnaire du passage des balises</t>
  </si>
  <si>
    <t>Préparation du repas bénévoles</t>
  </si>
  <si>
    <t>Préparation GEC Challenge</t>
  </si>
  <si>
    <t>Lieu Accueil Challenge</t>
  </si>
  <si>
    <t>Isabelle</t>
  </si>
  <si>
    <t>Gwenaelle</t>
  </si>
  <si>
    <t>Jean-Marie</t>
  </si>
  <si>
    <t>Eric</t>
  </si>
  <si>
    <t>Thierry</t>
  </si>
  <si>
    <t>Maiwenn</t>
  </si>
  <si>
    <t>Préparation O Mémory</t>
  </si>
  <si>
    <t>Préparation O Score</t>
  </si>
  <si>
    <t>Bruno</t>
  </si>
  <si>
    <t>Christophe G</t>
  </si>
  <si>
    <t>Christophe B</t>
  </si>
  <si>
    <t>Richard, Philippe</t>
  </si>
  <si>
    <t>Perrine, Maud, Maiwenn</t>
  </si>
  <si>
    <t>Maiwenn, Victor</t>
  </si>
  <si>
    <t>O Mémory</t>
  </si>
  <si>
    <t>O Score</t>
  </si>
  <si>
    <t>O Agilité</t>
  </si>
  <si>
    <t>O Concentration</t>
  </si>
  <si>
    <t>Bertrand</t>
  </si>
  <si>
    <t>Perrine</t>
  </si>
  <si>
    <t>Maud</t>
  </si>
  <si>
    <t>Pique nique Bénévoles</t>
  </si>
  <si>
    <t>Parking canardière</t>
  </si>
  <si>
    <t>Préparation O Agilité / O Concentration</t>
  </si>
  <si>
    <t>Correction des questionnaires</t>
  </si>
  <si>
    <t xml:space="preserve">Etienne, </t>
  </si>
  <si>
    <t>Bastien, Perrine</t>
  </si>
  <si>
    <t>Maman/Papa EcO</t>
  </si>
  <si>
    <t>Gouter  et poste eau</t>
  </si>
  <si>
    <t>Paul + Maman/Papa ECO</t>
  </si>
  <si>
    <t>Accueil Challenge</t>
  </si>
  <si>
    <t>Entrée Ile des loisirs</t>
  </si>
  <si>
    <t>Accueil passage des balises</t>
  </si>
  <si>
    <t>Rotation des équipes</t>
  </si>
  <si>
    <t>Bastien</t>
  </si>
  <si>
    <t>Gouter libre</t>
  </si>
  <si>
    <t>Fin première journée</t>
  </si>
  <si>
    <t>Repas</t>
  </si>
  <si>
    <t>Mise en place jeu surprise</t>
  </si>
  <si>
    <t>Parking les carnadières</t>
  </si>
  <si>
    <t>Pose O relais</t>
  </si>
  <si>
    <t>Eric, Jean-Marie</t>
  </si>
  <si>
    <t>Hotel IBIS</t>
  </si>
  <si>
    <t>Accompagnement Hotel IBIS - Organisation des chambres</t>
  </si>
  <si>
    <t>Mise en place accueil</t>
  </si>
  <si>
    <t>Mise en place relais</t>
  </si>
  <si>
    <t>Briefing O Relais</t>
  </si>
  <si>
    <t>Démonstration passage relais</t>
  </si>
  <si>
    <t>Départ jaune</t>
  </si>
  <si>
    <t>Départ bleu</t>
  </si>
  <si>
    <t>Départ vert</t>
  </si>
  <si>
    <t>Gestion du relais</t>
  </si>
  <si>
    <t>Victor, Eric</t>
  </si>
  <si>
    <t>Mise en place GEC</t>
  </si>
  <si>
    <t>Arrivée O Relais</t>
  </si>
  <si>
    <t>Départ O Relais</t>
  </si>
  <si>
    <t>Préparation Déjeuner</t>
  </si>
  <si>
    <t>Paul, Maman/Papa ECO</t>
  </si>
  <si>
    <t>Fin relais</t>
  </si>
  <si>
    <t>Remise des récompenses</t>
  </si>
  <si>
    <t>Distribution Repas</t>
  </si>
  <si>
    <t>Lieu</t>
  </si>
  <si>
    <t>Dépose O relais</t>
  </si>
  <si>
    <t>MOULIERE</t>
  </si>
  <si>
    <t>Christophe G, Titouan, Fanny</t>
  </si>
  <si>
    <t>Rangement</t>
  </si>
  <si>
    <t>Tous</t>
  </si>
  <si>
    <t>Dépose des Ateliers</t>
  </si>
  <si>
    <t>19:30 - 20:30</t>
  </si>
  <si>
    <t>18:30 - 19:00</t>
  </si>
  <si>
    <t>Cadeau</t>
  </si>
  <si>
    <t>BT,CB,JMF</t>
  </si>
  <si>
    <t>Christophe G - Perrine - Maud - Bertrand - Richard - Victor - Richard</t>
  </si>
  <si>
    <t>Surveillance des postes</t>
  </si>
  <si>
    <t>Class</t>
  </si>
  <si>
    <t>OAGILITE</t>
  </si>
  <si>
    <t>Vide</t>
  </si>
  <si>
    <t>OGILITE</t>
  </si>
  <si>
    <t>OSCORE</t>
  </si>
  <si>
    <t>Nb poste</t>
  </si>
  <si>
    <t>Tps(min)</t>
  </si>
  <si>
    <t>Nb Equipiers</t>
  </si>
  <si>
    <t>club</t>
  </si>
  <si>
    <t>NB points</t>
  </si>
  <si>
    <t>Nbpts</t>
  </si>
  <si>
    <t>Concurrents</t>
  </si>
  <si>
    <t>1-1_ASQ'O 1</t>
  </si>
  <si>
    <t>1-2_ASQ'O 1</t>
  </si>
  <si>
    <t>2-1_GO78-7</t>
  </si>
  <si>
    <t>2-2_GO78-7</t>
  </si>
  <si>
    <t>3-1_GO78-6</t>
  </si>
  <si>
    <t>3-2_GO78-6</t>
  </si>
  <si>
    <t>4-1_GO78-8</t>
  </si>
  <si>
    <t>4-2_GO78-8</t>
  </si>
  <si>
    <t>5-1_ROP1</t>
  </si>
  <si>
    <t>5-2_ROP1</t>
  </si>
  <si>
    <t>6-1_VervinsO1</t>
  </si>
  <si>
    <t>6-2_VervinsO1</t>
  </si>
  <si>
    <t>7-1_ESPAD2</t>
  </si>
  <si>
    <t>7-2_ESPAD2</t>
  </si>
  <si>
    <t>8-1_OPA1</t>
  </si>
  <si>
    <t>8-2_OPA1</t>
  </si>
  <si>
    <t>9-1_ROP2</t>
  </si>
  <si>
    <t>9-2_ROP2</t>
  </si>
  <si>
    <t>11-1_GO78-9</t>
  </si>
  <si>
    <t>11-2_GO78-9</t>
  </si>
  <si>
    <t>10-1_TOMBALISE</t>
  </si>
  <si>
    <t>10-2_TOMBALISE</t>
  </si>
  <si>
    <t>12-1_TSO-ASQ'O 1</t>
  </si>
  <si>
    <t>12-2_TSO-ASQ'O 1</t>
  </si>
  <si>
    <t>13-1_GO78-3</t>
  </si>
  <si>
    <t>13-2_GO78-3</t>
  </si>
  <si>
    <t>14-1_VervinsO3</t>
  </si>
  <si>
    <t>14-2_VervinsO3</t>
  </si>
  <si>
    <t>15-1_VervinsO5</t>
  </si>
  <si>
    <t>15-2_VervinsO5</t>
  </si>
  <si>
    <t>16-1_B77 2</t>
  </si>
  <si>
    <t>16-2_B77 2</t>
  </si>
  <si>
    <t>17-1_GO78-10</t>
  </si>
  <si>
    <t>17-2_GO78-10</t>
  </si>
  <si>
    <t>18-1_GO78-5</t>
  </si>
  <si>
    <t>18-2_GO78-5</t>
  </si>
  <si>
    <t>19-1_VervinsO2</t>
  </si>
  <si>
    <t>19-2_VervinsO2</t>
  </si>
  <si>
    <t>27-1_ASQ'O 2</t>
  </si>
  <si>
    <t>27-2_ASQ'O 2</t>
  </si>
  <si>
    <t>20-1_B77 1</t>
  </si>
  <si>
    <t>20-2_B77 1</t>
  </si>
  <si>
    <t>21-1_GO78-4</t>
  </si>
  <si>
    <t>21-2_GO78-4</t>
  </si>
  <si>
    <t>22-1_OPA2</t>
  </si>
  <si>
    <t>22-2_OPA2</t>
  </si>
  <si>
    <t>23-1_VervinsO4</t>
  </si>
  <si>
    <t>23-2_VervinsO4</t>
  </si>
  <si>
    <t>26-1_B77 - VERVINSO</t>
  </si>
  <si>
    <t>26-2_B77 - VERVINSO</t>
  </si>
  <si>
    <t>24-1_B77 3</t>
  </si>
  <si>
    <t>24-2_B77 3</t>
  </si>
  <si>
    <t>25-1_B77 4</t>
  </si>
  <si>
    <t>28-2_B77 7</t>
  </si>
  <si>
    <t>28-1_B77 7</t>
  </si>
  <si>
    <t>43-1_COLE2</t>
  </si>
  <si>
    <t>43-2_COLE2</t>
  </si>
  <si>
    <t>29-1_VervinsO7</t>
  </si>
  <si>
    <t>29-2_VervinsO7</t>
  </si>
  <si>
    <t>30-2_B77 5</t>
  </si>
  <si>
    <t>31-1_B77 6</t>
  </si>
  <si>
    <t>31-2_B77 6</t>
  </si>
  <si>
    <t>25-2_B77 4</t>
  </si>
  <si>
    <t>44-1_COLE3</t>
  </si>
  <si>
    <t>33-1_TSO 1</t>
  </si>
  <si>
    <t>33-2_TSO 1</t>
  </si>
  <si>
    <t>34-1_VervinsO6</t>
  </si>
  <si>
    <t>34-2_VervinsO6</t>
  </si>
  <si>
    <t>35-1_ASQ'O 3</t>
  </si>
  <si>
    <t>35-2_ASQ'O 3</t>
  </si>
  <si>
    <t>37-1_GO78-1</t>
  </si>
  <si>
    <t>37-2_GO78-1</t>
  </si>
  <si>
    <t>38-1_GO78-2</t>
  </si>
  <si>
    <t>38-2_GO78-2</t>
  </si>
  <si>
    <t>40-1_TSO 2</t>
  </si>
  <si>
    <t>40-2_TSO 2</t>
  </si>
  <si>
    <t>39-1_TSO 3</t>
  </si>
  <si>
    <t>39-2_TSO 3</t>
  </si>
  <si>
    <t>41-1_VervinsO8</t>
  </si>
  <si>
    <t>41-2_VervinsO8</t>
  </si>
  <si>
    <t>_</t>
  </si>
  <si>
    <t>THALIA</t>
  </si>
  <si>
    <t>NOLWENN</t>
  </si>
  <si>
    <t>JAOUEN</t>
  </si>
  <si>
    <t>ESPADCOLE</t>
  </si>
  <si>
    <t>Prêt Puce GO</t>
  </si>
  <si>
    <t>44-2_COLE1</t>
  </si>
  <si>
    <t>36-2_ESPADCOLE</t>
  </si>
  <si>
    <t>36-1_ESPADCOLE</t>
  </si>
  <si>
    <t>No</t>
  </si>
  <si>
    <t>Read on</t>
  </si>
  <si>
    <t>SIID</t>
  </si>
  <si>
    <t>Start no</t>
  </si>
  <si>
    <t>Clear CN</t>
  </si>
  <si>
    <t>Clear DOW</t>
  </si>
  <si>
    <t>Clear time</t>
  </si>
  <si>
    <t>Clear_r CN</t>
  </si>
  <si>
    <t>Clear_r DOW</t>
  </si>
  <si>
    <t>Clear_r time</t>
  </si>
  <si>
    <t>Check CN</t>
  </si>
  <si>
    <t>Check DOW</t>
  </si>
  <si>
    <t>Check time</t>
  </si>
  <si>
    <t>Start CN</t>
  </si>
  <si>
    <t>Start DOW</t>
  </si>
  <si>
    <t>Start time</t>
  </si>
  <si>
    <t>Start_r CN</t>
  </si>
  <si>
    <t>Start_r DOW</t>
  </si>
  <si>
    <t>Start_r time</t>
  </si>
  <si>
    <t>Finish CN</t>
  </si>
  <si>
    <t>Finish DOW</t>
  </si>
  <si>
    <t>Finish time</t>
  </si>
  <si>
    <t>Finish_r CN</t>
  </si>
  <si>
    <t>Finish_r DOW</t>
  </si>
  <si>
    <t>Finish_r time</t>
  </si>
  <si>
    <t>First name</t>
  </si>
  <si>
    <t>Last name</t>
  </si>
  <si>
    <t>Country</t>
  </si>
  <si>
    <t>Email</t>
  </si>
  <si>
    <t>Date of birth</t>
  </si>
  <si>
    <t>Sex</t>
  </si>
  <si>
    <t>Phone</t>
  </si>
  <si>
    <t>Street</t>
  </si>
  <si>
    <t>ZIP</t>
  </si>
  <si>
    <t>City</t>
  </si>
  <si>
    <t>Hardware version</t>
  </si>
  <si>
    <t>Software version</t>
  </si>
  <si>
    <t>Battery date</t>
  </si>
  <si>
    <t>Battery voltage</t>
  </si>
  <si>
    <t>Clear count</t>
  </si>
  <si>
    <t>Character set</t>
  </si>
  <si>
    <t>SEL_FEEDBACK</t>
  </si>
  <si>
    <t>No. of records</t>
  </si>
  <si>
    <t>Record 1 CN</t>
  </si>
  <si>
    <t>Record 1 DOW</t>
  </si>
  <si>
    <t>Record 1 time</t>
  </si>
  <si>
    <t>Record 2 CN</t>
  </si>
  <si>
    <t>Record 2 DOW</t>
  </si>
  <si>
    <t>Record 2 time</t>
  </si>
  <si>
    <t>Record 3 CN</t>
  </si>
  <si>
    <t>Record 3 DOW</t>
  </si>
  <si>
    <t>Record 3 time</t>
  </si>
  <si>
    <t>Record 4 CN</t>
  </si>
  <si>
    <t>Record 4 DOW</t>
  </si>
  <si>
    <t>Record 4 time</t>
  </si>
  <si>
    <t>Record 5 CN</t>
  </si>
  <si>
    <t>Record 5 DOW</t>
  </si>
  <si>
    <t>Record 5 time</t>
  </si>
  <si>
    <t>Record 6 CN</t>
  </si>
  <si>
    <t>Record 6 DOW</t>
  </si>
  <si>
    <t>Record 6 time</t>
  </si>
  <si>
    <t>Record 7 CN</t>
  </si>
  <si>
    <t>Record 7 DOW</t>
  </si>
  <si>
    <t>Record 7 time</t>
  </si>
  <si>
    <t>Record 8 CN</t>
  </si>
  <si>
    <t>Record 8 DOW</t>
  </si>
  <si>
    <t>Record 8 time</t>
  </si>
  <si>
    <t>Record 9 CN</t>
  </si>
  <si>
    <t>Record 9 DOW</t>
  </si>
  <si>
    <t>Record 9 time</t>
  </si>
  <si>
    <t>Record 10 CN</t>
  </si>
  <si>
    <t>Record 10 DOW</t>
  </si>
  <si>
    <t>Record 10 time</t>
  </si>
  <si>
    <t>Record 11 CN</t>
  </si>
  <si>
    <t>Record 11 DOW</t>
  </si>
  <si>
    <t>Record 11 time</t>
  </si>
  <si>
    <t>Record 12 CN</t>
  </si>
  <si>
    <t>Record 12 DOW</t>
  </si>
  <si>
    <t>Record 12 time</t>
  </si>
  <si>
    <t>Record 13 CN</t>
  </si>
  <si>
    <t>Record 13 DOW</t>
  </si>
  <si>
    <t>Record 13 time</t>
  </si>
  <si>
    <t>Record 14 CN</t>
  </si>
  <si>
    <t>Record 14 DOW</t>
  </si>
  <si>
    <t>Record 14 time</t>
  </si>
  <si>
    <t>Record 15 CN</t>
  </si>
  <si>
    <t>Record 15 DOW</t>
  </si>
  <si>
    <t>Record 15 time</t>
  </si>
  <si>
    <t>Record 16 CN</t>
  </si>
  <si>
    <t>Record 16 DOW</t>
  </si>
  <si>
    <t>Record 16 time</t>
  </si>
  <si>
    <t>Record 17 CN</t>
  </si>
  <si>
    <t>Record 17 DOW</t>
  </si>
  <si>
    <t>Record 17 time</t>
  </si>
  <si>
    <t>Record 18 CN</t>
  </si>
  <si>
    <t>Record 18 DOW</t>
  </si>
  <si>
    <t>Record 18 time</t>
  </si>
  <si>
    <t>Record 19 CN</t>
  </si>
  <si>
    <t>Record 19 DOW</t>
  </si>
  <si>
    <t>Record 19 time</t>
  </si>
  <si>
    <t>Record 20 CN</t>
  </si>
  <si>
    <t>Record 20 DOW</t>
  </si>
  <si>
    <t>Record 20 time</t>
  </si>
  <si>
    <t>Record 21 CN</t>
  </si>
  <si>
    <t>Record 21 DOW</t>
  </si>
  <si>
    <t>Record 21 time</t>
  </si>
  <si>
    <t>Record 22 CN</t>
  </si>
  <si>
    <t>Record 22 DOW</t>
  </si>
  <si>
    <t>Record 22 time</t>
  </si>
  <si>
    <t>Record 23 CN</t>
  </si>
  <si>
    <t>Record 23 DOW</t>
  </si>
  <si>
    <t>Record 23 time</t>
  </si>
  <si>
    <t>Record 24 CN</t>
  </si>
  <si>
    <t>Record 24 DOW</t>
  </si>
  <si>
    <t>Record 24 time</t>
  </si>
  <si>
    <t>Record 25 CN</t>
  </si>
  <si>
    <t>Record 25 DOW</t>
  </si>
  <si>
    <t>Record 25 time</t>
  </si>
  <si>
    <t>Record 26 CN</t>
  </si>
  <si>
    <t>Record 26 DOW</t>
  </si>
  <si>
    <t>Record 26 time</t>
  </si>
  <si>
    <t>Record 27 CN</t>
  </si>
  <si>
    <t>Record 27 DOW</t>
  </si>
  <si>
    <t>Record 27 time</t>
  </si>
  <si>
    <t>Record 28 CN</t>
  </si>
  <si>
    <t>Record 28 DOW</t>
  </si>
  <si>
    <t>Record 28 time</t>
  </si>
  <si>
    <t>Record 29 CN</t>
  </si>
  <si>
    <t>Record 29 DOW</t>
  </si>
  <si>
    <t>Record 29 time</t>
  </si>
  <si>
    <t>Record 30 CN</t>
  </si>
  <si>
    <t>Record 30 DOW</t>
  </si>
  <si>
    <t>Record 30 time</t>
  </si>
  <si>
    <t>...</t>
  </si>
  <si>
    <t>Sa</t>
  </si>
  <si>
    <t>2017717 TSO BO2108</t>
  </si>
  <si>
    <t>Prune MASSON</t>
  </si>
  <si>
    <t>2017721 TSO BO2108</t>
  </si>
  <si>
    <t>2017713 TSO BO2108</t>
  </si>
  <si>
    <t>Annick LECOYER</t>
  </si>
  <si>
    <t>1020710 Vervins O</t>
  </si>
  <si>
    <t>Remi BROCHOT</t>
  </si>
  <si>
    <t>2420989 Balise 77</t>
  </si>
  <si>
    <t>Lola MOULIERE</t>
  </si>
  <si>
    <t>1020700 Vervins O</t>
  </si>
  <si>
    <t>2049174 COL MARIE CURIE</t>
  </si>
  <si>
    <t>2017728 TSO BO2108</t>
  </si>
  <si>
    <t>2017715 TSO BO2108</t>
  </si>
  <si>
    <t>1209892 SPORTidént</t>
  </si>
  <si>
    <t>SPORTident</t>
  </si>
  <si>
    <t>1910517 COL Etrechy</t>
  </si>
  <si>
    <t>IF9105 COL Etrechy</t>
  </si>
  <si>
    <t>2311êêêêBalise 77 îîranc</t>
  </si>
  <si>
    <t>THENOZ Jeremie</t>
  </si>
  <si>
    <t>2144314 Balise 77</t>
  </si>
  <si>
    <t>2039903 GO78</t>
  </si>
  <si>
    <t>DUVAL Coralie</t>
  </si>
  <si>
    <t>2311184 Balise 77</t>
  </si>
  <si>
    <t>2113830  Fontainebleau</t>
  </si>
  <si>
    <t>Louise MOULIERE</t>
  </si>
  <si>
    <t>1910515 COL Etrechy</t>
  </si>
  <si>
    <t>STE GEMME MONROVAL ESPAD</t>
  </si>
  <si>
    <t>B77 - OPA</t>
  </si>
  <si>
    <t>2144318 Balise 77</t>
  </si>
  <si>
    <t>2150414 Balise 77</t>
  </si>
  <si>
    <t>2150413 Balise 77</t>
  </si>
  <si>
    <t>2150417 Balise 77</t>
  </si>
  <si>
    <t>Mathieu #6</t>
  </si>
  <si>
    <t>Armand</t>
  </si>
  <si>
    <t>VO</t>
  </si>
  <si>
    <t>2311182 Balise 77</t>
  </si>
  <si>
    <t>2311181 Balise 77</t>
  </si>
  <si>
    <t>2150416 Balise 77</t>
  </si>
  <si>
    <t>GAILLY Tobias</t>
  </si>
  <si>
    <t>2311183 Balise 77</t>
  </si>
  <si>
    <t>2311188 Balise 77</t>
  </si>
  <si>
    <t>2027636 Fontainebleau</t>
  </si>
  <si>
    <t xml:space="preserve"> #2</t>
  </si>
  <si>
    <t>2311181 Balise 77 #2</t>
  </si>
  <si>
    <t>2150416 Balise 77 #2</t>
  </si>
  <si>
    <t>Arnaud #9</t>
  </si>
  <si>
    <t>Erwan #8</t>
  </si>
  <si>
    <t>Lisa #8</t>
  </si>
  <si>
    <t>Mayleen #8</t>
  </si>
  <si>
    <t>19-1_VervinsO2 #2</t>
  </si>
  <si>
    <t>_ #2</t>
  </si>
  <si>
    <t>HADJIANGELIS Sophie #2</t>
  </si>
  <si>
    <t>2027636 Fontainebleau #2</t>
  </si>
  <si>
    <t>27-2_ASQ'O 2 #2</t>
  </si>
  <si>
    <t>27-1_ASQ'O 2 #2</t>
  </si>
  <si>
    <t>14-1_VervinsO3 #2</t>
  </si>
  <si>
    <t>14-2_VervinsO3 #2</t>
  </si>
  <si>
    <t>Jean #9</t>
  </si>
  <si>
    <t>DE VLIEGER Thomas #2</t>
  </si>
  <si>
    <t>GAILLY Tobias #2</t>
  </si>
  <si>
    <t>23-2_VervinsO4 #2</t>
  </si>
  <si>
    <t>15-2_VervinsO5 #2</t>
  </si>
  <si>
    <t>2311182 Balise 77 #2</t>
  </si>
  <si>
    <t>Charly #9</t>
  </si>
  <si>
    <t>2150413 Balise 77 #2</t>
  </si>
  <si>
    <t>Louise #6</t>
  </si>
  <si>
    <t xml:space="preserve"> #4</t>
  </si>
  <si>
    <t>LALLU THALIA</t>
  </si>
  <si>
    <t>OMEMO</t>
  </si>
  <si>
    <t>dossard</t>
  </si>
  <si>
    <t>Validé</t>
  </si>
  <si>
    <t>x</t>
  </si>
  <si>
    <t>1020707 Vervins O</t>
  </si>
  <si>
    <t>THENOZ Arnaud</t>
  </si>
  <si>
    <t>2147069 Guyancourt O 78</t>
  </si>
  <si>
    <t>Su</t>
  </si>
  <si>
    <t>2039909 GO78</t>
  </si>
  <si>
    <t>LECOMPTE Paul</t>
  </si>
  <si>
    <t>Manon DUVAL</t>
  </si>
  <si>
    <t>Tom duquesne</t>
  </si>
  <si>
    <t>LE ROUX Erwan</t>
  </si>
  <si>
    <t>2039910 GO78</t>
  </si>
  <si>
    <t>AS Quetigny</t>
  </si>
  <si>
    <t>2037270 ChronoRAID</t>
  </si>
  <si>
    <t>Francesco AVVISATI</t>
  </si>
  <si>
    <t>12-1_TSO-ASQ'O 1 #2</t>
  </si>
  <si>
    <t>10-2_TOMBALISE #2</t>
  </si>
  <si>
    <t>Francesco AVVISATI #2</t>
  </si>
  <si>
    <t>12-2_TSO-ASQ'O 1 #2</t>
  </si>
  <si>
    <t>9-1_ROP2 #2</t>
  </si>
  <si>
    <t>11-2_GO78-9 #2</t>
  </si>
  <si>
    <t>5-1_ROP1 #2</t>
  </si>
  <si>
    <t>3-1_GO78-6 #2</t>
  </si>
  <si>
    <t>10-1_TOMBALISE #2</t>
  </si>
  <si>
    <t>4-2_GO78-8 #3</t>
  </si>
  <si>
    <t>HALEPIDIS HELENE #2</t>
  </si>
  <si>
    <t>6-2_VervinsO1 #3</t>
  </si>
  <si>
    <t>Jeremie THENOZ</t>
  </si>
  <si>
    <t>LALLU NOLWENN</t>
  </si>
  <si>
    <t>Pas de circuit</t>
  </si>
  <si>
    <t>OPA3</t>
  </si>
  <si>
    <t>40-1_TSO 2 #2</t>
  </si>
  <si>
    <t>33-2_TSO 1 #2</t>
  </si>
  <si>
    <t>Jeremie THENOZ #2</t>
  </si>
  <si>
    <t>39-1_TSO 3 #2</t>
  </si>
  <si>
    <t>39-2_TSO 3 #2</t>
  </si>
  <si>
    <t>44-1_COLE3 #2</t>
  </si>
  <si>
    <t>26-1_B77 - VERVINSO #2</t>
  </si>
  <si>
    <t>29-1_VervinsO7 #2</t>
  </si>
  <si>
    <t>29-2_VervinsO7 #2</t>
  </si>
  <si>
    <t>35-2_ASQ'O 3 #2</t>
  </si>
  <si>
    <t>42-1_COLE1 #2</t>
  </si>
  <si>
    <t>2061522 #2</t>
  </si>
  <si>
    <t>34-1_VervinsO6 #2</t>
  </si>
  <si>
    <t>30-2_B77 5 #2</t>
  </si>
  <si>
    <t>34-2_VervinsO6 #2</t>
  </si>
  <si>
    <t>41-1_VervinsO8 #2</t>
  </si>
  <si>
    <t>31-1_B77 6 #2</t>
  </si>
  <si>
    <t>28-2_B77 7 #2</t>
  </si>
  <si>
    <t>41-2_VervinsO8 #2</t>
  </si>
  <si>
    <t>28-1_B77 7 #2</t>
  </si>
  <si>
    <t>43-2_COLE2 #3</t>
  </si>
  <si>
    <t>2141779 GASTINEAU</t>
  </si>
  <si>
    <t>2125098 AS Quetigny</t>
  </si>
  <si>
    <t>2017722 TSO BO2108</t>
  </si>
  <si>
    <t>1209882 SPORTidént</t>
  </si>
  <si>
    <t>2121266 AS Quetigny</t>
  </si>
  <si>
    <t>Sophie HADJIANGELIS</t>
  </si>
  <si>
    <t>LE ROUX Jean</t>
  </si>
  <si>
    <t>1285001 ESPAD</t>
  </si>
  <si>
    <t>1020708 Vervins O</t>
  </si>
  <si>
    <t>2039905 GO78</t>
  </si>
  <si>
    <t>2147065 Guyancourt O 78</t>
  </si>
  <si>
    <t>2039904 GO78</t>
  </si>
  <si>
    <t>2039908 GO78</t>
  </si>
  <si>
    <t>Place</t>
  </si>
  <si>
    <t>X</t>
  </si>
  <si>
    <t>10</t>
  </si>
  <si>
    <t>ASQO1</t>
  </si>
  <si>
    <t>TSO3</t>
  </si>
  <si>
    <t>Classement catégorie</t>
  </si>
  <si>
    <t>ORELAIS</t>
  </si>
  <si>
    <t>EQUIPIER 1</t>
  </si>
  <si>
    <t>EQUIPIER 2</t>
  </si>
  <si>
    <t>PM</t>
  </si>
  <si>
    <t>Classement par catégorie</t>
  </si>
  <si>
    <t>pas de PM sur O Concentration</t>
  </si>
  <si>
    <t>Meilleur temps</t>
  </si>
  <si>
    <t>Nombre de poste</t>
  </si>
  <si>
    <t>Pas de PM</t>
  </si>
  <si>
    <t>Ordre d'arriver du 2nd équipier</t>
  </si>
  <si>
    <t>10 points</t>
  </si>
  <si>
    <t>Règles classement</t>
  </si>
  <si>
    <t>Classement challenge</t>
  </si>
  <si>
    <t>NB 1er place</t>
  </si>
  <si>
    <t>NB 2nde Place</t>
  </si>
  <si>
    <t>Nombre de point</t>
  </si>
  <si>
    <t>Ordre d'arrivée au relais</t>
  </si>
  <si>
    <t>Classement</t>
  </si>
  <si>
    <t>Vert Ac</t>
  </si>
  <si>
    <t>Vert BC</t>
  </si>
  <si>
    <t>Vert BD</t>
  </si>
  <si>
    <t>Vert Ad</t>
  </si>
  <si>
    <t>Bleu Ad</t>
  </si>
  <si>
    <t>Bleu Ac</t>
  </si>
  <si>
    <t>Bleu Bd</t>
  </si>
  <si>
    <t>Bleu Bc</t>
  </si>
  <si>
    <t>Jaune Ac</t>
  </si>
  <si>
    <t>Jaune Bd</t>
  </si>
  <si>
    <t>Jaune Bc</t>
  </si>
  <si>
    <t>Jaune Ad</t>
  </si>
  <si>
    <t>42-1_COLE1</t>
  </si>
  <si>
    <t>Temps final</t>
  </si>
  <si>
    <t>--</t>
  </si>
  <si>
    <t xml:space="preserve"> 17-2_GO78-10</t>
  </si>
  <si>
    <t>place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</si>
</sst>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#,##0\ &quot;€&quot;"/>
    <numFmt numFmtId="165" formatCode="0#&quot; &quot;##&quot; &quot;##&quot; &quot;##&quot; &quot;##"/>
    <numFmt numFmtId="166" formatCode="_-* #,##0.0\ &quot;€&quot;_-;\-* #,##0.0\ &quot;€&quot;_-;_-* &quot;-&quot;??\ &quot;€&quot;_-;_-@_-"/>
    <numFmt numFmtId="167" formatCode="#,##0.0\ &quot;€&quot;"/>
    <numFmt numFmtId="168" formatCode="0.0"/>
    <numFmt numFmtId="169" formatCode="[$-F400]h:mm:ss\ AM/PM"/>
  </numFmts>
  <fonts count="2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28"/>
      <color theme="1"/>
      <name val="Calibri"/>
      <family val="2"/>
      <scheme val="minor"/>
    </font>
    <font>
      <sz val="28"/>
      <color theme="4"/>
      <name val="Calibri"/>
      <family val="2"/>
      <scheme val="minor"/>
    </font>
    <font>
      <b/>
      <sz val="28"/>
      <color theme="4"/>
      <name val="Calibri"/>
      <family val="2"/>
      <scheme val="minor"/>
    </font>
    <font>
      <sz val="7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40404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sz val="20"/>
      <color theme="1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24"/>
      <color theme="1"/>
      <name val="Arial"/>
      <family val="2"/>
    </font>
    <font>
      <sz val="1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6" fillId="0" borderId="0" applyFont="0" applyFill="0" applyBorder="0" applyAlignment="0" applyProtection="0"/>
    <xf numFmtId="0" fontId="15" fillId="0" borderId="0"/>
  </cellStyleXfs>
  <cellXfs count="511">
    <xf numFmtId="0" fontId="0" fillId="0" borderId="0" xfId="0"/>
    <xf numFmtId="0" fontId="0" fillId="2" borderId="0" xfId="0" applyFill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2" fillId="0" borderId="0" xfId="0" applyFont="1" applyAlignment="1">
      <alignment vertical="center"/>
    </xf>
    <xf numFmtId="0" fontId="2" fillId="4" borderId="0" xfId="0" applyFont="1" applyFill="1" applyAlignment="1">
      <alignment horizontal="center" vertical="center" wrapText="1"/>
    </xf>
    <xf numFmtId="0" fontId="2" fillId="5" borderId="4" xfId="0" applyFont="1" applyFill="1" applyBorder="1" applyAlignment="1">
      <alignment vertical="center"/>
    </xf>
    <xf numFmtId="0" fontId="2" fillId="5" borderId="4" xfId="0" applyFont="1" applyFill="1" applyBorder="1" applyAlignment="1">
      <alignment horizontal="center" vertical="center"/>
    </xf>
    <xf numFmtId="164" fontId="2" fillId="5" borderId="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164" fontId="2" fillId="5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2" fillId="3" borderId="0" xfId="0" applyFont="1" applyFill="1" applyAlignment="1">
      <alignment horizontal="center" vertical="center" wrapText="1"/>
    </xf>
    <xf numFmtId="0" fontId="2" fillId="0" borderId="8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164" fontId="2" fillId="0" borderId="0" xfId="0" applyNumberFormat="1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2" fillId="4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0" borderId="0" xfId="0" applyFont="1" applyBorder="1" applyAlignment="1">
      <alignment horizontal="left" vertical="top"/>
    </xf>
    <xf numFmtId="0" fontId="2" fillId="0" borderId="4" xfId="0" applyFont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0" fillId="0" borderId="1" xfId="0" applyBorder="1" applyAlignment="1">
      <alignment horizontal="left" vertical="center" indent="2"/>
    </xf>
    <xf numFmtId="0" fontId="0" fillId="0" borderId="2" xfId="0" applyBorder="1"/>
    <xf numFmtId="0" fontId="0" fillId="0" borderId="3" xfId="0" applyBorder="1"/>
    <xf numFmtId="0" fontId="0" fillId="7" borderId="0" xfId="0" applyFill="1" applyBorder="1"/>
    <xf numFmtId="0" fontId="0" fillId="0" borderId="1" xfId="0" applyBorder="1"/>
    <xf numFmtId="0" fontId="0" fillId="0" borderId="2" xfId="0" applyBorder="1" applyAlignment="1">
      <alignment horizontal="center"/>
    </xf>
    <xf numFmtId="166" fontId="0" fillId="7" borderId="0" xfId="1" applyNumberFormat="1" applyFont="1" applyFill="1" applyBorder="1" applyAlignment="1">
      <alignment horizontal="center"/>
    </xf>
    <xf numFmtId="166" fontId="0" fillId="7" borderId="12" xfId="1" applyNumberFormat="1" applyFont="1" applyFill="1" applyBorder="1" applyAlignment="1">
      <alignment horizontal="center"/>
    </xf>
    <xf numFmtId="166" fontId="0" fillId="7" borderId="11" xfId="0" applyNumberFormat="1" applyFill="1" applyBorder="1" applyAlignment="1">
      <alignment horizontal="center"/>
    </xf>
    <xf numFmtId="166" fontId="0" fillId="7" borderId="0" xfId="0" applyNumberFormat="1" applyFill="1" applyBorder="1" applyAlignment="1">
      <alignment horizontal="center"/>
    </xf>
    <xf numFmtId="166" fontId="0" fillId="7" borderId="12" xfId="0" applyNumberFormat="1" applyFill="1" applyBorder="1" applyAlignment="1">
      <alignment horizontal="center"/>
    </xf>
    <xf numFmtId="166" fontId="0" fillId="7" borderId="11" xfId="0" applyNumberFormat="1" applyFill="1" applyBorder="1"/>
    <xf numFmtId="166" fontId="0" fillId="7" borderId="0" xfId="0" applyNumberFormat="1" applyFill="1" applyBorder="1"/>
    <xf numFmtId="166" fontId="0" fillId="7" borderId="12" xfId="0" applyNumberFormat="1" applyFill="1" applyBorder="1"/>
    <xf numFmtId="166" fontId="0" fillId="7" borderId="0" xfId="1" applyNumberFormat="1" applyFont="1" applyFill="1" applyBorder="1"/>
    <xf numFmtId="166" fontId="0" fillId="7" borderId="12" xfId="1" applyNumberFormat="1" applyFont="1" applyFill="1" applyBorder="1"/>
    <xf numFmtId="166" fontId="0" fillId="7" borderId="14" xfId="1" applyNumberFormat="1" applyFont="1" applyFill="1" applyBorder="1" applyAlignment="1">
      <alignment horizontal="center"/>
    </xf>
    <xf numFmtId="166" fontId="0" fillId="7" borderId="15" xfId="1" applyNumberFormat="1" applyFont="1" applyFill="1" applyBorder="1" applyAlignment="1">
      <alignment horizontal="center"/>
    </xf>
    <xf numFmtId="166" fontId="0" fillId="7" borderId="13" xfId="0" applyNumberFormat="1" applyFill="1" applyBorder="1" applyAlignment="1">
      <alignment horizontal="center"/>
    </xf>
    <xf numFmtId="166" fontId="0" fillId="7" borderId="14" xfId="0" applyNumberFormat="1" applyFill="1" applyBorder="1" applyAlignment="1">
      <alignment horizontal="center"/>
    </xf>
    <xf numFmtId="166" fontId="0" fillId="7" borderId="15" xfId="0" applyNumberFormat="1" applyFill="1" applyBorder="1" applyAlignment="1">
      <alignment horizontal="center"/>
    </xf>
    <xf numFmtId="166" fontId="0" fillId="0" borderId="0" xfId="0" applyNumberFormat="1"/>
    <xf numFmtId="166" fontId="0" fillId="0" borderId="16" xfId="1" applyNumberFormat="1" applyFont="1" applyBorder="1" applyAlignment="1">
      <alignment horizontal="center"/>
    </xf>
    <xf numFmtId="166" fontId="0" fillId="0" borderId="16" xfId="1" applyNumberFormat="1" applyFont="1" applyBorder="1"/>
    <xf numFmtId="167" fontId="0" fillId="6" borderId="0" xfId="0" applyNumberFormat="1" applyFill="1" applyBorder="1" applyAlignment="1">
      <alignment horizontal="center"/>
    </xf>
    <xf numFmtId="167" fontId="0" fillId="6" borderId="12" xfId="0" applyNumberFormat="1" applyFill="1" applyBorder="1" applyAlignment="1">
      <alignment horizontal="center"/>
    </xf>
    <xf numFmtId="166" fontId="0" fillId="0" borderId="3" xfId="1" applyNumberFormat="1" applyFont="1" applyBorder="1"/>
    <xf numFmtId="166" fontId="0" fillId="0" borderId="0" xfId="1" applyNumberFormat="1" applyFont="1"/>
    <xf numFmtId="0" fontId="0" fillId="6" borderId="9" xfId="0" applyFill="1" applyBorder="1"/>
    <xf numFmtId="0" fontId="0" fillId="6" borderId="8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167" fontId="0" fillId="6" borderId="9" xfId="0" applyNumberFormat="1" applyFill="1" applyBorder="1" applyAlignment="1">
      <alignment horizontal="center"/>
    </xf>
    <xf numFmtId="167" fontId="0" fillId="6" borderId="10" xfId="0" applyNumberFormat="1" applyFill="1" applyBorder="1" applyAlignment="1">
      <alignment horizontal="center"/>
    </xf>
    <xf numFmtId="0" fontId="0" fillId="6" borderId="0" xfId="0" applyFill="1" applyBorder="1"/>
    <xf numFmtId="0" fontId="0" fillId="7" borderId="14" xfId="0" applyFill="1" applyBorder="1"/>
    <xf numFmtId="0" fontId="2" fillId="4" borderId="4" xfId="0" applyFont="1" applyFill="1" applyBorder="1" applyAlignment="1">
      <alignment horizontal="left" vertical="center" wrapText="1"/>
    </xf>
    <xf numFmtId="0" fontId="8" fillId="0" borderId="0" xfId="0" applyFont="1"/>
    <xf numFmtId="0" fontId="0" fillId="7" borderId="11" xfId="0" applyFill="1" applyBorder="1" applyAlignment="1">
      <alignment vertical="center"/>
    </xf>
    <xf numFmtId="0" fontId="0" fillId="7" borderId="13" xfId="0" applyFill="1" applyBorder="1" applyAlignment="1">
      <alignment vertical="center"/>
    </xf>
    <xf numFmtId="0" fontId="0" fillId="6" borderId="8" xfId="0" applyFill="1" applyBorder="1" applyAlignment="1">
      <alignment vertical="center"/>
    </xf>
    <xf numFmtId="0" fontId="0" fillId="6" borderId="11" xfId="0" applyFill="1" applyBorder="1" applyAlignment="1">
      <alignment vertical="center"/>
    </xf>
    <xf numFmtId="0" fontId="0" fillId="8" borderId="11" xfId="0" applyFill="1" applyBorder="1" applyAlignment="1">
      <alignment vertical="center"/>
    </xf>
    <xf numFmtId="0" fontId="0" fillId="8" borderId="0" xfId="0" applyFill="1" applyBorder="1"/>
    <xf numFmtId="0" fontId="0" fillId="8" borderId="11" xfId="0" applyFill="1" applyBorder="1" applyAlignment="1">
      <alignment horizontal="center"/>
    </xf>
    <xf numFmtId="166" fontId="0" fillId="8" borderId="0" xfId="1" applyNumberFormat="1" applyFont="1" applyFill="1" applyBorder="1" applyAlignment="1">
      <alignment horizontal="center"/>
    </xf>
    <xf numFmtId="166" fontId="0" fillId="8" borderId="12" xfId="1" applyNumberFormat="1" applyFont="1" applyFill="1" applyBorder="1" applyAlignment="1">
      <alignment horizontal="center"/>
    </xf>
    <xf numFmtId="166" fontId="0" fillId="8" borderId="11" xfId="0" applyNumberFormat="1" applyFill="1" applyBorder="1" applyAlignment="1">
      <alignment horizontal="center"/>
    </xf>
    <xf numFmtId="166" fontId="0" fillId="8" borderId="0" xfId="0" applyNumberFormat="1" applyFill="1" applyBorder="1" applyAlignment="1">
      <alignment horizontal="center"/>
    </xf>
    <xf numFmtId="166" fontId="0" fillId="8" borderId="12" xfId="0" applyNumberFormat="1" applyFill="1" applyBorder="1" applyAlignment="1">
      <alignment horizontal="center"/>
    </xf>
    <xf numFmtId="166" fontId="0" fillId="8" borderId="11" xfId="0" applyNumberFormat="1" applyFill="1" applyBorder="1"/>
    <xf numFmtId="166" fontId="0" fillId="8" borderId="0" xfId="0" applyNumberFormat="1" applyFill="1" applyBorder="1"/>
    <xf numFmtId="166" fontId="0" fillId="8" borderId="12" xfId="0" applyNumberFormat="1" applyFill="1" applyBorder="1"/>
    <xf numFmtId="0" fontId="0" fillId="8" borderId="8" xfId="0" applyFill="1" applyBorder="1" applyAlignment="1">
      <alignment vertical="center"/>
    </xf>
    <xf numFmtId="0" fontId="0" fillId="8" borderId="9" xfId="0" applyFill="1" applyBorder="1"/>
    <xf numFmtId="0" fontId="0" fillId="8" borderId="8" xfId="0" applyFill="1" applyBorder="1" applyAlignment="1">
      <alignment horizontal="center"/>
    </xf>
    <xf numFmtId="166" fontId="0" fillId="8" borderId="9" xfId="1" applyNumberFormat="1" applyFont="1" applyFill="1" applyBorder="1" applyAlignment="1">
      <alignment horizontal="center"/>
    </xf>
    <xf numFmtId="166" fontId="0" fillId="8" borderId="10" xfId="1" applyNumberFormat="1" applyFont="1" applyFill="1" applyBorder="1" applyAlignment="1">
      <alignment horizontal="center"/>
    </xf>
    <xf numFmtId="166" fontId="0" fillId="8" borderId="8" xfId="0" applyNumberFormat="1" applyFill="1" applyBorder="1" applyAlignment="1">
      <alignment horizontal="center"/>
    </xf>
    <xf numFmtId="166" fontId="0" fillId="8" borderId="9" xfId="0" applyNumberFormat="1" applyFill="1" applyBorder="1" applyAlignment="1">
      <alignment horizontal="center"/>
    </xf>
    <xf numFmtId="166" fontId="0" fillId="8" borderId="10" xfId="0" applyNumberFormat="1" applyFill="1" applyBorder="1" applyAlignment="1">
      <alignment horizontal="center"/>
    </xf>
    <xf numFmtId="0" fontId="2" fillId="0" borderId="16" xfId="0" applyFont="1" applyBorder="1" applyAlignment="1">
      <alignment horizontal="left" vertical="top"/>
    </xf>
    <xf numFmtId="0" fontId="2" fillId="4" borderId="0" xfId="0" applyFont="1" applyFill="1" applyBorder="1" applyAlignment="1">
      <alignment horizontal="left" vertical="top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164" fontId="2" fillId="0" borderId="4" xfId="0" applyNumberFormat="1" applyFont="1" applyBorder="1" applyAlignment="1">
      <alignment horizontal="left" vertical="center" wrapText="1"/>
    </xf>
    <xf numFmtId="164" fontId="2" fillId="0" borderId="4" xfId="0" applyNumberFormat="1" applyFont="1" applyBorder="1" applyAlignment="1">
      <alignment horizontal="left" vertical="center"/>
    </xf>
    <xf numFmtId="164" fontId="2" fillId="5" borderId="0" xfId="0" applyNumberFormat="1" applyFont="1" applyFill="1" applyAlignment="1">
      <alignment horizontal="left" vertical="center"/>
    </xf>
    <xf numFmtId="164" fontId="2" fillId="3" borderId="0" xfId="0" applyNumberFormat="1" applyFont="1" applyFill="1" applyAlignment="1">
      <alignment horizontal="left" vertical="center"/>
    </xf>
    <xf numFmtId="164" fontId="2" fillId="4" borderId="0" xfId="0" applyNumberFormat="1" applyFont="1" applyFill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20" fontId="0" fillId="0" borderId="4" xfId="0" applyNumberFormat="1" applyBorder="1" applyAlignment="1">
      <alignment vertical="center"/>
    </xf>
    <xf numFmtId="22" fontId="0" fillId="0" borderId="4" xfId="0" applyNumberFormat="1" applyBorder="1" applyAlignment="1">
      <alignment vertical="center"/>
    </xf>
    <xf numFmtId="0" fontId="0" fillId="0" borderId="4" xfId="0" applyBorder="1" applyAlignment="1">
      <alignment vertical="center"/>
    </xf>
    <xf numFmtId="0" fontId="9" fillId="0" borderId="0" xfId="0" applyFont="1" applyAlignment="1">
      <alignment vertical="center"/>
    </xf>
    <xf numFmtId="0" fontId="0" fillId="0" borderId="0" xfId="0" pivotButton="1"/>
    <xf numFmtId="0" fontId="0" fillId="0" borderId="0" xfId="0" applyNumberFormat="1" applyAlignment="1">
      <alignment horizontal="center"/>
    </xf>
    <xf numFmtId="0" fontId="11" fillId="2" borderId="4" xfId="0" applyFont="1" applyFill="1" applyBorder="1" applyAlignment="1">
      <alignment horizontal="left"/>
    </xf>
    <xf numFmtId="0" fontId="11" fillId="0" borderId="0" xfId="0" applyFont="1" applyAlignment="1">
      <alignment horizontal="left"/>
    </xf>
    <xf numFmtId="0" fontId="11" fillId="2" borderId="4" xfId="0" applyFont="1" applyFill="1" applyBorder="1" applyAlignment="1">
      <alignment horizontal="center"/>
    </xf>
    <xf numFmtId="0" fontId="11" fillId="2" borderId="4" xfId="0" applyFont="1" applyFill="1" applyBorder="1"/>
    <xf numFmtId="0" fontId="11" fillId="0" borderId="0" xfId="0" applyFont="1"/>
    <xf numFmtId="0" fontId="11" fillId="0" borderId="0" xfId="0" applyFont="1" applyAlignment="1">
      <alignment horizontal="center"/>
    </xf>
    <xf numFmtId="0" fontId="11" fillId="2" borderId="4" xfId="0" applyFont="1" applyFill="1" applyBorder="1" applyAlignment="1"/>
    <xf numFmtId="0" fontId="11" fillId="0" borderId="4" xfId="0" applyFont="1" applyBorder="1" applyAlignment="1"/>
    <xf numFmtId="0" fontId="11" fillId="0" borderId="0" xfId="0" applyFont="1" applyAlignment="1"/>
    <xf numFmtId="0" fontId="11" fillId="3" borderId="0" xfId="0" applyFont="1" applyFill="1"/>
    <xf numFmtId="0" fontId="11" fillId="3" borderId="0" xfId="0" applyNumberFormat="1" applyFont="1" applyFill="1"/>
    <xf numFmtId="0" fontId="14" fillId="0" borderId="4" xfId="0" applyFont="1" applyBorder="1" applyAlignment="1">
      <alignment vertical="center"/>
    </xf>
    <xf numFmtId="0" fontId="0" fillId="0" borderId="16" xfId="0" applyBorder="1" applyAlignment="1">
      <alignment horizontal="center"/>
    </xf>
    <xf numFmtId="20" fontId="0" fillId="0" borderId="0" xfId="0" applyNumberFormat="1" applyBorder="1" applyAlignment="1">
      <alignment vertical="center"/>
    </xf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4" fillId="0" borderId="19" xfId="0" applyFont="1" applyFill="1" applyBorder="1" applyAlignment="1">
      <alignment vertical="center"/>
    </xf>
    <xf numFmtId="0" fontId="16" fillId="0" borderId="4" xfId="2" applyFont="1" applyBorder="1" applyAlignment="1">
      <alignment vertical="center"/>
    </xf>
    <xf numFmtId="0" fontId="0" fillId="0" borderId="16" xfId="0" applyBorder="1" applyAlignment="1">
      <alignment horizontal="center" vertical="center"/>
    </xf>
    <xf numFmtId="0" fontId="0" fillId="0" borderId="4" xfId="0" applyBorder="1"/>
    <xf numFmtId="0" fontId="10" fillId="10" borderId="26" xfId="0" applyFont="1" applyFill="1" applyBorder="1"/>
    <xf numFmtId="0" fontId="10" fillId="10" borderId="27" xfId="0" applyFont="1" applyFill="1" applyBorder="1" applyAlignment="1">
      <alignment horizontal="left"/>
    </xf>
    <xf numFmtId="0" fontId="10" fillId="10" borderId="27" xfId="0" applyNumberFormat="1" applyFont="1" applyFill="1" applyBorder="1" applyAlignment="1">
      <alignment horizontal="center"/>
    </xf>
    <xf numFmtId="0" fontId="10" fillId="10" borderId="26" xfId="0" applyFont="1" applyFill="1" applyBorder="1" applyAlignment="1">
      <alignment horizontal="center"/>
    </xf>
    <xf numFmtId="20" fontId="0" fillId="0" borderId="0" xfId="0" applyNumberFormat="1"/>
    <xf numFmtId="0" fontId="0" fillId="3" borderId="0" xfId="0" applyFill="1"/>
    <xf numFmtId="20" fontId="0" fillId="0" borderId="4" xfId="0" applyNumberFormat="1" applyBorder="1" applyAlignment="1">
      <alignment horizontal="left"/>
    </xf>
    <xf numFmtId="49" fontId="11" fillId="2" borderId="4" xfId="0" applyNumberFormat="1" applyFont="1" applyFill="1" applyBorder="1" applyAlignment="1">
      <alignment horizontal="center"/>
    </xf>
    <xf numFmtId="49" fontId="11" fillId="0" borderId="0" xfId="0" applyNumberFormat="1" applyFont="1" applyAlignment="1">
      <alignment horizontal="center"/>
    </xf>
    <xf numFmtId="1" fontId="11" fillId="13" borderId="4" xfId="0" applyNumberFormat="1" applyFont="1" applyFill="1" applyBorder="1" applyAlignment="1">
      <alignment horizontal="center"/>
    </xf>
    <xf numFmtId="0" fontId="11" fillId="13" borderId="4" xfId="0" applyFont="1" applyFill="1" applyBorder="1" applyAlignment="1">
      <alignment horizontal="left"/>
    </xf>
    <xf numFmtId="0" fontId="11" fillId="13" borderId="4" xfId="0" applyFont="1" applyFill="1" applyBorder="1" applyAlignment="1"/>
    <xf numFmtId="0" fontId="11" fillId="13" borderId="4" xfId="0" applyFont="1" applyFill="1" applyBorder="1" applyAlignment="1">
      <alignment horizontal="center"/>
    </xf>
    <xf numFmtId="49" fontId="11" fillId="13" borderId="4" xfId="0" applyNumberFormat="1" applyFont="1" applyFill="1" applyBorder="1" applyAlignment="1">
      <alignment horizontal="center"/>
    </xf>
    <xf numFmtId="0" fontId="11" fillId="14" borderId="4" xfId="0" applyFont="1" applyFill="1" applyBorder="1" applyAlignment="1">
      <alignment horizontal="left"/>
    </xf>
    <xf numFmtId="0" fontId="11" fillId="14" borderId="4" xfId="0" applyFont="1" applyFill="1" applyBorder="1" applyAlignment="1"/>
    <xf numFmtId="1" fontId="11" fillId="14" borderId="4" xfId="0" applyNumberFormat="1" applyFont="1" applyFill="1" applyBorder="1" applyAlignment="1">
      <alignment horizontal="center"/>
    </xf>
    <xf numFmtId="49" fontId="11" fillId="14" borderId="4" xfId="0" applyNumberFormat="1" applyFont="1" applyFill="1" applyBorder="1" applyAlignment="1">
      <alignment horizontal="center"/>
    </xf>
    <xf numFmtId="0" fontId="11" fillId="14" borderId="4" xfId="0" applyFont="1" applyFill="1" applyBorder="1" applyAlignment="1">
      <alignment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wrapText="1"/>
    </xf>
    <xf numFmtId="0" fontId="11" fillId="14" borderId="4" xfId="0" applyFont="1" applyFill="1" applyBorder="1" applyAlignment="1">
      <alignment horizontal="left" vertical="center"/>
    </xf>
    <xf numFmtId="0" fontId="11" fillId="14" borderId="4" xfId="0" applyFont="1" applyFill="1" applyBorder="1" applyAlignment="1">
      <alignment horizontal="left" wrapText="1"/>
    </xf>
    <xf numFmtId="0" fontId="11" fillId="9" borderId="4" xfId="0" applyFont="1" applyFill="1" applyBorder="1" applyAlignment="1">
      <alignment vertical="center"/>
    </xf>
    <xf numFmtId="0" fontId="11" fillId="9" borderId="4" xfId="0" applyFont="1" applyFill="1" applyBorder="1" applyAlignment="1">
      <alignment horizontal="center" vertical="center"/>
    </xf>
    <xf numFmtId="49" fontId="11" fillId="9" borderId="4" xfId="0" applyNumberFormat="1" applyFont="1" applyFill="1" applyBorder="1" applyAlignment="1">
      <alignment horizontal="center"/>
    </xf>
    <xf numFmtId="0" fontId="11" fillId="9" borderId="4" xfId="0" applyFont="1" applyFill="1" applyBorder="1" applyAlignment="1">
      <alignment wrapText="1"/>
    </xf>
    <xf numFmtId="1" fontId="11" fillId="9" borderId="4" xfId="0" applyNumberFormat="1" applyFont="1" applyFill="1" applyBorder="1" applyAlignment="1">
      <alignment horizontal="center"/>
    </xf>
    <xf numFmtId="0" fontId="11" fillId="9" borderId="4" xfId="0" applyFont="1" applyFill="1" applyBorder="1" applyAlignment="1">
      <alignment horizontal="left" vertical="center"/>
    </xf>
    <xf numFmtId="0" fontId="11" fillId="9" borderId="4" xfId="0" applyFont="1" applyFill="1" applyBorder="1" applyAlignment="1">
      <alignment horizontal="left"/>
    </xf>
    <xf numFmtId="0" fontId="11" fillId="9" borderId="4" xfId="0" applyFont="1" applyFill="1" applyBorder="1" applyAlignment="1"/>
    <xf numFmtId="0" fontId="11" fillId="9" borderId="4" xfId="0" applyFont="1" applyFill="1" applyBorder="1" applyAlignment="1">
      <alignment horizontal="center"/>
    </xf>
    <xf numFmtId="0" fontId="11" fillId="0" borderId="22" xfId="0" applyFont="1" applyBorder="1"/>
    <xf numFmtId="0" fontId="11" fillId="0" borderId="0" xfId="0" applyFont="1" applyBorder="1"/>
    <xf numFmtId="0" fontId="11" fillId="0" borderId="23" xfId="0" applyFont="1" applyBorder="1"/>
    <xf numFmtId="0" fontId="20" fillId="0" borderId="24" xfId="0" applyFont="1" applyBorder="1" applyAlignment="1">
      <alignment horizontal="center"/>
    </xf>
    <xf numFmtId="0" fontId="20" fillId="0" borderId="29" xfId="0" applyFont="1" applyBorder="1" applyAlignment="1">
      <alignment horizontal="center"/>
    </xf>
    <xf numFmtId="0" fontId="20" fillId="0" borderId="25" xfId="0" applyFont="1" applyBorder="1" applyAlignment="1">
      <alignment horizontal="center"/>
    </xf>
    <xf numFmtId="0" fontId="19" fillId="15" borderId="0" xfId="0" applyFont="1" applyFill="1" applyBorder="1" applyAlignment="1">
      <alignment horizontal="center"/>
    </xf>
    <xf numFmtId="0" fontId="0" fillId="0" borderId="0" xfId="0" applyNumberFormat="1"/>
    <xf numFmtId="0" fontId="20" fillId="0" borderId="4" xfId="0" applyFont="1" applyBorder="1" applyAlignment="1">
      <alignment horizontal="left"/>
    </xf>
    <xf numFmtId="0" fontId="20" fillId="0" borderId="4" xfId="0" applyFont="1" applyBorder="1" applyAlignment="1"/>
    <xf numFmtId="0" fontId="20" fillId="0" borderId="4" xfId="0" applyFont="1" applyBorder="1" applyAlignment="1">
      <alignment horizontal="center"/>
    </xf>
    <xf numFmtId="0" fontId="11" fillId="18" borderId="4" xfId="0" applyFont="1" applyFill="1" applyBorder="1" applyAlignment="1">
      <alignment vertical="center"/>
    </xf>
    <xf numFmtId="1" fontId="11" fillId="18" borderId="4" xfId="0" applyNumberFormat="1" applyFont="1" applyFill="1" applyBorder="1" applyAlignment="1">
      <alignment horizontal="center"/>
    </xf>
    <xf numFmtId="49" fontId="11" fillId="18" borderId="4" xfId="0" applyNumberFormat="1" applyFont="1" applyFill="1" applyBorder="1" applyAlignment="1">
      <alignment horizontal="center"/>
    </xf>
    <xf numFmtId="0" fontId="11" fillId="18" borderId="4" xfId="0" applyFont="1" applyFill="1" applyBorder="1" applyAlignment="1">
      <alignment horizontal="left" vertical="center"/>
    </xf>
    <xf numFmtId="0" fontId="11" fillId="18" borderId="4" xfId="0" applyFont="1" applyFill="1" applyBorder="1" applyAlignment="1">
      <alignment horizontal="center"/>
    </xf>
    <xf numFmtId="0" fontId="11" fillId="18" borderId="4" xfId="0" applyFont="1" applyFill="1" applyBorder="1" applyAlignment="1">
      <alignment horizontal="left"/>
    </xf>
    <xf numFmtId="0" fontId="11" fillId="18" borderId="4" xfId="0" applyFont="1" applyFill="1" applyBorder="1"/>
    <xf numFmtId="0" fontId="14" fillId="18" borderId="4" xfId="0" applyFont="1" applyFill="1" applyBorder="1" applyAlignment="1">
      <alignment horizontal="center" vertical="center"/>
    </xf>
    <xf numFmtId="0" fontId="14" fillId="18" borderId="4" xfId="0" applyFont="1" applyFill="1" applyBorder="1"/>
    <xf numFmtId="0" fontId="15" fillId="18" borderId="4" xfId="2" applyFill="1" applyBorder="1" applyAlignment="1">
      <alignment vertical="center"/>
    </xf>
    <xf numFmtId="0" fontId="15" fillId="18" borderId="4" xfId="2" applyFill="1" applyBorder="1" applyAlignment="1">
      <alignment horizontal="center" vertical="center"/>
    </xf>
    <xf numFmtId="0" fontId="0" fillId="18" borderId="4" xfId="0" applyFill="1" applyBorder="1" applyAlignment="1">
      <alignment horizontal="center" vertical="center"/>
    </xf>
    <xf numFmtId="0" fontId="0" fillId="18" borderId="4" xfId="0" applyFill="1" applyBorder="1" applyAlignment="1">
      <alignment vertical="center"/>
    </xf>
    <xf numFmtId="0" fontId="11" fillId="18" borderId="4" xfId="0" applyFont="1" applyFill="1" applyBorder="1" applyAlignment="1">
      <alignment horizontal="center" vertical="center"/>
    </xf>
    <xf numFmtId="0" fontId="11" fillId="18" borderId="4" xfId="0" applyFont="1" applyFill="1" applyBorder="1" applyAlignment="1">
      <alignment wrapText="1"/>
    </xf>
    <xf numFmtId="0" fontId="12" fillId="18" borderId="4" xfId="0" applyFont="1" applyFill="1" applyBorder="1" applyAlignment="1">
      <alignment vertical="center" wrapText="1"/>
    </xf>
    <xf numFmtId="0" fontId="11" fillId="14" borderId="4" xfId="0" applyFont="1" applyFill="1" applyBorder="1"/>
    <xf numFmtId="0" fontId="11" fillId="14" borderId="4" xfId="0" applyFont="1" applyFill="1" applyBorder="1" applyAlignment="1">
      <alignment horizontal="center"/>
    </xf>
    <xf numFmtId="0" fontId="15" fillId="14" borderId="4" xfId="2" applyFill="1" applyBorder="1" applyAlignment="1">
      <alignment vertical="center"/>
    </xf>
    <xf numFmtId="0" fontId="15" fillId="14" borderId="4" xfId="2" applyFill="1" applyBorder="1" applyAlignment="1">
      <alignment horizontal="center" vertical="center"/>
    </xf>
    <xf numFmtId="49" fontId="24" fillId="14" borderId="4" xfId="0" applyNumberFormat="1" applyFont="1" applyFill="1" applyBorder="1" applyAlignment="1">
      <alignment horizontal="center"/>
    </xf>
    <xf numFmtId="0" fontId="0" fillId="14" borderId="4" xfId="0" applyFill="1" applyBorder="1" applyAlignment="1">
      <alignment horizontal="center" vertical="center"/>
    </xf>
    <xf numFmtId="0" fontId="0" fillId="14" borderId="4" xfId="0" applyFill="1" applyBorder="1" applyAlignment="1">
      <alignment vertical="center"/>
    </xf>
    <xf numFmtId="0" fontId="15" fillId="9" borderId="4" xfId="2" applyFill="1" applyBorder="1" applyAlignment="1">
      <alignment vertical="center"/>
    </xf>
    <xf numFmtId="0" fontId="15" fillId="9" borderId="4" xfId="2" applyFill="1" applyBorder="1" applyAlignment="1">
      <alignment horizontal="center" vertical="center"/>
    </xf>
    <xf numFmtId="0" fontId="11" fillId="9" borderId="4" xfId="0" applyFont="1" applyFill="1" applyBorder="1"/>
    <xf numFmtId="0" fontId="0" fillId="9" borderId="4" xfId="0" applyFill="1" applyBorder="1" applyAlignment="1">
      <alignment vertical="center"/>
    </xf>
    <xf numFmtId="49" fontId="20" fillId="0" borderId="4" xfId="0" applyNumberFormat="1" applyFont="1" applyBorder="1" applyAlignment="1">
      <alignment horizontal="center"/>
    </xf>
    <xf numFmtId="0" fontId="13" fillId="9" borderId="4" xfId="0" applyFont="1" applyFill="1" applyBorder="1" applyAlignment="1">
      <alignment horizontal="left"/>
    </xf>
    <xf numFmtId="0" fontId="11" fillId="3" borderId="0" xfId="0" applyFont="1" applyFill="1" applyAlignment="1"/>
    <xf numFmtId="0" fontId="21" fillId="0" borderId="4" xfId="0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/>
    <xf numFmtId="0" fontId="13" fillId="13" borderId="4" xfId="0" applyFont="1" applyFill="1" applyBorder="1" applyAlignment="1">
      <alignment horizontal="left"/>
    </xf>
    <xf numFmtId="0" fontId="13" fillId="14" borderId="4" xfId="0" applyFont="1" applyFill="1" applyBorder="1" applyAlignment="1">
      <alignment horizontal="left"/>
    </xf>
    <xf numFmtId="0" fontId="22" fillId="0" borderId="16" xfId="0" applyFont="1" applyBorder="1"/>
    <xf numFmtId="20" fontId="22" fillId="0" borderId="36" xfId="0" applyNumberFormat="1" applyFont="1" applyBorder="1" applyAlignment="1">
      <alignment horizontal="center"/>
    </xf>
    <xf numFmtId="20" fontId="22" fillId="0" borderId="34" xfId="0" applyNumberFormat="1" applyFont="1" applyBorder="1" applyAlignment="1">
      <alignment horizontal="center"/>
    </xf>
    <xf numFmtId="20" fontId="22" fillId="0" borderId="35" xfId="0" applyNumberFormat="1" applyFont="1" applyBorder="1" applyAlignment="1">
      <alignment horizontal="center"/>
    </xf>
    <xf numFmtId="0" fontId="25" fillId="0" borderId="37" xfId="0" applyFont="1" applyBorder="1" applyAlignment="1">
      <alignment horizontal="left"/>
    </xf>
    <xf numFmtId="0" fontId="25" fillId="9" borderId="38" xfId="0" applyFont="1" applyFill="1" applyBorder="1" applyAlignment="1"/>
    <xf numFmtId="0" fontId="25" fillId="0" borderId="38" xfId="0" applyFont="1" applyBorder="1" applyAlignment="1">
      <alignment horizontal="left"/>
    </xf>
    <xf numFmtId="0" fontId="25" fillId="0" borderId="39" xfId="0" applyFont="1" applyBorder="1" applyAlignment="1">
      <alignment horizontal="left"/>
    </xf>
    <xf numFmtId="0" fontId="25" fillId="9" borderId="37" xfId="0" applyFont="1" applyFill="1" applyBorder="1" applyAlignment="1"/>
    <xf numFmtId="0" fontId="0" fillId="17" borderId="4" xfId="0" applyFill="1" applyBorder="1" applyAlignment="1">
      <alignment horizontal="left"/>
    </xf>
    <xf numFmtId="0" fontId="0" fillId="17" borderId="4" xfId="0" applyFill="1" applyBorder="1"/>
    <xf numFmtId="0" fontId="0" fillId="19" borderId="4" xfId="0" applyFill="1" applyBorder="1" applyAlignment="1">
      <alignment horizontal="left"/>
    </xf>
    <xf numFmtId="0" fontId="0" fillId="19" borderId="4" xfId="0" applyFill="1" applyBorder="1"/>
    <xf numFmtId="0" fontId="0" fillId="0" borderId="4" xfId="0" applyFill="1" applyBorder="1"/>
    <xf numFmtId="0" fontId="11" fillId="0" borderId="4" xfId="0" applyFont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0" fillId="2" borderId="0" xfId="0" applyFill="1" applyAlignment="1">
      <alignment horizontal="left"/>
    </xf>
    <xf numFmtId="22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0" fontId="13" fillId="3" borderId="4" xfId="0" applyFont="1" applyFill="1" applyBorder="1" applyAlignment="1">
      <alignment horizontal="left"/>
    </xf>
    <xf numFmtId="0" fontId="11" fillId="3" borderId="4" xfId="0" applyFont="1" applyFill="1" applyBorder="1" applyAlignment="1"/>
    <xf numFmtId="0" fontId="11" fillId="3" borderId="4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21" fillId="3" borderId="4" xfId="0" applyFont="1" applyFill="1" applyBorder="1" applyAlignment="1">
      <alignment horizontal="left"/>
    </xf>
    <xf numFmtId="0" fontId="20" fillId="3" borderId="4" xfId="0" applyFont="1" applyFill="1" applyBorder="1" applyAlignment="1"/>
    <xf numFmtId="0" fontId="21" fillId="3" borderId="4" xfId="0" applyFont="1" applyFill="1" applyBorder="1" applyAlignment="1"/>
    <xf numFmtId="0" fontId="20" fillId="3" borderId="4" xfId="0" applyFont="1" applyFill="1" applyBorder="1" applyAlignment="1">
      <alignment horizontal="center"/>
    </xf>
    <xf numFmtId="0" fontId="0" fillId="3" borderId="0" xfId="0" applyFill="1" applyBorder="1" applyAlignment="1">
      <alignment horizontal="left"/>
    </xf>
    <xf numFmtId="0" fontId="13" fillId="3" borderId="0" xfId="0" applyFont="1" applyFill="1" applyBorder="1" applyAlignment="1">
      <alignment horizontal="left"/>
    </xf>
    <xf numFmtId="0" fontId="21" fillId="3" borderId="0" xfId="0" applyFont="1" applyFill="1" applyBorder="1" applyAlignment="1">
      <alignment horizontal="left"/>
    </xf>
    <xf numFmtId="0" fontId="20" fillId="9" borderId="4" xfId="0" applyFont="1" applyFill="1" applyBorder="1" applyAlignment="1">
      <alignment horizontal="left"/>
    </xf>
    <xf numFmtId="0" fontId="20" fillId="9" borderId="4" xfId="0" applyFont="1" applyFill="1" applyBorder="1" applyAlignment="1"/>
    <xf numFmtId="1" fontId="20" fillId="9" borderId="4" xfId="0" applyNumberFormat="1" applyFont="1" applyFill="1" applyBorder="1" applyAlignment="1">
      <alignment horizontal="center"/>
    </xf>
    <xf numFmtId="49" fontId="20" fillId="9" borderId="4" xfId="0" applyNumberFormat="1" applyFont="1" applyFill="1" applyBorder="1" applyAlignment="1">
      <alignment horizontal="center"/>
    </xf>
    <xf numFmtId="0" fontId="20" fillId="0" borderId="0" xfId="0" applyFont="1" applyAlignment="1"/>
    <xf numFmtId="0" fontId="20" fillId="13" borderId="4" xfId="0" applyFont="1" applyFill="1" applyBorder="1" applyAlignment="1">
      <alignment horizontal="left"/>
    </xf>
    <xf numFmtId="0" fontId="20" fillId="13" borderId="4" xfId="0" applyFont="1" applyFill="1" applyBorder="1" applyAlignment="1"/>
    <xf numFmtId="1" fontId="20" fillId="13" borderId="4" xfId="0" applyNumberFormat="1" applyFont="1" applyFill="1" applyBorder="1" applyAlignment="1">
      <alignment horizontal="center"/>
    </xf>
    <xf numFmtId="49" fontId="20" fillId="13" borderId="4" xfId="0" applyNumberFormat="1" applyFont="1" applyFill="1" applyBorder="1" applyAlignment="1">
      <alignment horizontal="center"/>
    </xf>
    <xf numFmtId="0" fontId="20" fillId="14" borderId="4" xfId="0" applyFont="1" applyFill="1" applyBorder="1" applyAlignment="1">
      <alignment horizontal="left"/>
    </xf>
    <xf numFmtId="0" fontId="20" fillId="14" borderId="4" xfId="0" applyFont="1" applyFill="1" applyBorder="1" applyAlignment="1"/>
    <xf numFmtId="1" fontId="20" fillId="14" borderId="4" xfId="0" applyNumberFormat="1" applyFont="1" applyFill="1" applyBorder="1" applyAlignment="1">
      <alignment horizontal="center"/>
    </xf>
    <xf numFmtId="49" fontId="20" fillId="14" borderId="4" xfId="0" applyNumberFormat="1" applyFont="1" applyFill="1" applyBorder="1" applyAlignment="1">
      <alignment horizontal="center"/>
    </xf>
    <xf numFmtId="0" fontId="20" fillId="3" borderId="0" xfId="0" applyFont="1" applyFill="1" applyAlignment="1"/>
    <xf numFmtId="0" fontId="20" fillId="3" borderId="4" xfId="0" applyNumberFormat="1" applyFont="1" applyFill="1" applyBorder="1" applyAlignment="1">
      <alignment horizontal="center"/>
    </xf>
    <xf numFmtId="0" fontId="20" fillId="3" borderId="0" xfId="0" applyNumberFormat="1" applyFont="1" applyFill="1" applyAlignment="1"/>
    <xf numFmtId="0" fontId="0" fillId="20" borderId="0" xfId="0" applyFill="1" applyAlignment="1">
      <alignment horizontal="left"/>
    </xf>
    <xf numFmtId="22" fontId="0" fillId="20" borderId="0" xfId="0" applyNumberFormat="1" applyFill="1" applyAlignment="1">
      <alignment horizontal="left"/>
    </xf>
    <xf numFmtId="0" fontId="13" fillId="20" borderId="0" xfId="0" applyFont="1" applyFill="1" applyBorder="1" applyAlignment="1">
      <alignment horizontal="left"/>
    </xf>
    <xf numFmtId="21" fontId="0" fillId="20" borderId="0" xfId="0" applyNumberFormat="1" applyFill="1" applyAlignment="1">
      <alignment horizontal="left"/>
    </xf>
    <xf numFmtId="168" fontId="0" fillId="20" borderId="0" xfId="0" applyNumberFormat="1" applyFill="1" applyAlignment="1">
      <alignment horizontal="left"/>
    </xf>
    <xf numFmtId="2" fontId="0" fillId="20" borderId="0" xfId="0" applyNumberFormat="1" applyFill="1" applyAlignment="1">
      <alignment horizontal="left"/>
    </xf>
    <xf numFmtId="0" fontId="0" fillId="20" borderId="0" xfId="0" applyFill="1"/>
    <xf numFmtId="0" fontId="11" fillId="20" borderId="0" xfId="0" applyFont="1" applyFill="1" applyBorder="1" applyAlignment="1">
      <alignment horizontal="left"/>
    </xf>
    <xf numFmtId="0" fontId="0" fillId="11" borderId="0" xfId="0" applyFill="1" applyAlignment="1">
      <alignment horizontal="left"/>
    </xf>
    <xf numFmtId="22" fontId="0" fillId="11" borderId="0" xfId="0" applyNumberFormat="1" applyFill="1" applyAlignment="1">
      <alignment horizontal="left"/>
    </xf>
    <xf numFmtId="0" fontId="11" fillId="11" borderId="0" xfId="0" applyFont="1" applyFill="1" applyBorder="1" applyAlignment="1">
      <alignment horizontal="left"/>
    </xf>
    <xf numFmtId="21" fontId="0" fillId="11" borderId="0" xfId="0" applyNumberFormat="1" applyFill="1" applyAlignment="1">
      <alignment horizontal="left"/>
    </xf>
    <xf numFmtId="168" fontId="0" fillId="11" borderId="0" xfId="0" applyNumberFormat="1" applyFill="1" applyAlignment="1">
      <alignment horizontal="left"/>
    </xf>
    <xf numFmtId="2" fontId="0" fillId="11" borderId="0" xfId="0" applyNumberFormat="1" applyFill="1" applyAlignment="1">
      <alignment horizontal="left"/>
    </xf>
    <xf numFmtId="22" fontId="0" fillId="0" borderId="0" xfId="0" applyNumberFormat="1"/>
    <xf numFmtId="21" fontId="0" fillId="0" borderId="0" xfId="0" applyNumberFormat="1"/>
    <xf numFmtId="22" fontId="0" fillId="20" borderId="0" xfId="0" applyNumberFormat="1" applyFill="1"/>
    <xf numFmtId="21" fontId="0" fillId="20" borderId="0" xfId="0" applyNumberFormat="1" applyFill="1"/>
    <xf numFmtId="0" fontId="0" fillId="21" borderId="0" xfId="0" applyFill="1" applyAlignment="1">
      <alignment horizontal="left"/>
    </xf>
    <xf numFmtId="168" fontId="0" fillId="21" borderId="0" xfId="0" applyNumberFormat="1" applyFill="1" applyAlignment="1">
      <alignment horizontal="left"/>
    </xf>
    <xf numFmtId="2" fontId="0" fillId="21" borderId="0" xfId="0" applyNumberFormat="1" applyFill="1" applyAlignment="1">
      <alignment horizontal="left"/>
    </xf>
    <xf numFmtId="168" fontId="26" fillId="20" borderId="0" xfId="0" applyNumberFormat="1" applyFont="1" applyFill="1" applyAlignment="1">
      <alignment horizontal="left"/>
    </xf>
    <xf numFmtId="2" fontId="26" fillId="20" borderId="0" xfId="0" applyNumberFormat="1" applyFont="1" applyFill="1" applyAlignment="1">
      <alignment horizontal="left"/>
    </xf>
    <xf numFmtId="0" fontId="26" fillId="20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46" fontId="0" fillId="20" borderId="0" xfId="0" applyNumberFormat="1" applyFill="1" applyAlignment="1">
      <alignment horizontal="left"/>
    </xf>
    <xf numFmtId="22" fontId="26" fillId="20" borderId="0" xfId="0" applyNumberFormat="1" applyFont="1" applyFill="1" applyAlignment="1">
      <alignment horizontal="left"/>
    </xf>
    <xf numFmtId="21" fontId="26" fillId="20" borderId="0" xfId="0" applyNumberFormat="1" applyFont="1" applyFill="1" applyAlignment="1">
      <alignment horizontal="left"/>
    </xf>
    <xf numFmtId="22" fontId="0" fillId="21" borderId="0" xfId="0" applyNumberFormat="1" applyFill="1" applyAlignment="1">
      <alignment horizontal="left"/>
    </xf>
    <xf numFmtId="0" fontId="13" fillId="21" borderId="0" xfId="0" applyFont="1" applyFill="1" applyBorder="1" applyAlignment="1">
      <alignment horizontal="left"/>
    </xf>
    <xf numFmtId="21" fontId="0" fillId="21" borderId="0" xfId="0" applyNumberFormat="1" applyFill="1" applyAlignment="1">
      <alignment horizontal="left"/>
    </xf>
    <xf numFmtId="169" fontId="0" fillId="20" borderId="0" xfId="0" applyNumberFormat="1" applyFill="1" applyAlignment="1">
      <alignment horizontal="left"/>
    </xf>
    <xf numFmtId="169" fontId="0" fillId="0" borderId="0" xfId="0" applyNumberFormat="1" applyAlignment="1">
      <alignment horizontal="left"/>
    </xf>
    <xf numFmtId="0" fontId="0" fillId="3" borderId="0" xfId="0" applyFill="1" applyAlignment="1">
      <alignment horizontal="center" vertical="center"/>
    </xf>
    <xf numFmtId="168" fontId="0" fillId="3" borderId="0" xfId="0" applyNumberFormat="1" applyFill="1" applyAlignment="1">
      <alignment horizontal="center" vertical="center"/>
    </xf>
    <xf numFmtId="1" fontId="0" fillId="3" borderId="0" xfId="0" applyNumberFormat="1" applyFill="1" applyAlignment="1">
      <alignment horizontal="center" vertical="center"/>
    </xf>
    <xf numFmtId="0" fontId="0" fillId="3" borderId="0" xfId="0" applyFill="1" applyBorder="1" applyAlignment="1">
      <alignment vertical="center"/>
    </xf>
    <xf numFmtId="0" fontId="26" fillId="3" borderId="0" xfId="0" applyFont="1" applyFill="1" applyBorder="1" applyAlignment="1">
      <alignment horizontal="left"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Border="1" applyAlignment="1">
      <alignment horizontal="left" vertical="center"/>
    </xf>
    <xf numFmtId="0" fontId="21" fillId="3" borderId="0" xfId="0" applyFont="1" applyFill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26" fillId="2" borderId="0" xfId="0" applyFont="1" applyFill="1" applyBorder="1" applyAlignment="1">
      <alignment horizontal="left"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3" borderId="0" xfId="0" applyNumberFormat="1" applyFill="1" applyAlignment="1">
      <alignment horizontal="center" vertical="center"/>
    </xf>
    <xf numFmtId="0" fontId="0" fillId="12" borderId="8" xfId="0" applyFill="1" applyBorder="1" applyAlignment="1">
      <alignment horizontal="center" vertical="center"/>
    </xf>
    <xf numFmtId="0" fontId="0" fillId="12" borderId="9" xfId="0" applyFill="1" applyBorder="1" applyAlignment="1">
      <alignment vertical="center"/>
    </xf>
    <xf numFmtId="0" fontId="0" fillId="12" borderId="10" xfId="0" applyFill="1" applyBorder="1" applyAlignment="1">
      <alignment vertical="center"/>
    </xf>
    <xf numFmtId="0" fontId="0" fillId="3" borderId="12" xfId="0" applyFill="1" applyBorder="1" applyAlignment="1">
      <alignment horizontal="left" vertical="center"/>
    </xf>
    <xf numFmtId="0" fontId="0" fillId="12" borderId="11" xfId="0" applyFill="1" applyBorder="1" applyAlignment="1">
      <alignment horizontal="center" vertical="center"/>
    </xf>
    <xf numFmtId="0" fontId="26" fillId="12" borderId="0" xfId="0" applyFont="1" applyFill="1" applyBorder="1" applyAlignment="1">
      <alignment horizontal="left" vertical="center"/>
    </xf>
    <xf numFmtId="0" fontId="0" fillId="12" borderId="0" xfId="0" applyFill="1" applyBorder="1" applyAlignment="1">
      <alignment horizontal="center" vertical="center"/>
    </xf>
    <xf numFmtId="0" fontId="0" fillId="12" borderId="0" xfId="0" applyFill="1" applyBorder="1" applyAlignment="1">
      <alignment horizontal="left" vertical="center"/>
    </xf>
    <xf numFmtId="0" fontId="0" fillId="12" borderId="12" xfId="0" applyFill="1" applyBorder="1" applyAlignment="1">
      <alignment horizontal="left" vertical="center"/>
    </xf>
    <xf numFmtId="0" fontId="0" fillId="3" borderId="13" xfId="0" applyFill="1" applyBorder="1" applyAlignment="1">
      <alignment horizontal="center" vertical="center"/>
    </xf>
    <xf numFmtId="0" fontId="26" fillId="3" borderId="14" xfId="0" applyFont="1" applyFill="1" applyBorder="1" applyAlignment="1">
      <alignment horizontal="left" vertical="center"/>
    </xf>
    <xf numFmtId="0" fontId="0" fillId="3" borderId="14" xfId="0" applyFill="1" applyBorder="1" applyAlignment="1">
      <alignment horizontal="center" vertical="center"/>
    </xf>
    <xf numFmtId="0" fontId="0" fillId="3" borderId="14" xfId="0" applyFill="1" applyBorder="1" applyAlignment="1">
      <alignment horizontal="left" vertical="center"/>
    </xf>
    <xf numFmtId="0" fontId="0" fillId="3" borderId="15" xfId="0" applyFill="1" applyBorder="1" applyAlignment="1">
      <alignment horizontal="left" vertical="center"/>
    </xf>
    <xf numFmtId="0" fontId="26" fillId="12" borderId="9" xfId="0" applyFont="1" applyFill="1" applyBorder="1" applyAlignment="1">
      <alignment horizontal="left" vertical="center"/>
    </xf>
    <xf numFmtId="0" fontId="0" fillId="12" borderId="9" xfId="0" applyFill="1" applyBorder="1" applyAlignment="1">
      <alignment horizontal="center" vertical="center"/>
    </xf>
    <xf numFmtId="0" fontId="0" fillId="12" borderId="9" xfId="0" applyFill="1" applyBorder="1" applyAlignment="1">
      <alignment horizontal="left" vertical="center"/>
    </xf>
    <xf numFmtId="0" fontId="0" fillId="12" borderId="10" xfId="0" applyFill="1" applyBorder="1" applyAlignment="1">
      <alignment horizontal="left" vertical="center"/>
    </xf>
    <xf numFmtId="0" fontId="10" fillId="3" borderId="0" xfId="0" applyFont="1" applyFill="1" applyAlignment="1">
      <alignment horizontal="left" vertical="center"/>
    </xf>
    <xf numFmtId="0" fontId="10" fillId="3" borderId="26" xfId="0" applyFont="1" applyFill="1" applyBorder="1" applyAlignment="1">
      <alignment horizontal="left" vertical="center"/>
    </xf>
    <xf numFmtId="0" fontId="0" fillId="3" borderId="8" xfId="0" applyFill="1" applyBorder="1" applyAlignment="1">
      <alignment horizontal="left" vertical="center"/>
    </xf>
    <xf numFmtId="0" fontId="0" fillId="3" borderId="9" xfId="0" applyFill="1" applyBorder="1" applyAlignment="1">
      <alignment vertical="center"/>
    </xf>
    <xf numFmtId="0" fontId="0" fillId="3" borderId="11" xfId="0" applyFill="1" applyBorder="1" applyAlignment="1">
      <alignment horizontal="left" vertical="center"/>
    </xf>
    <xf numFmtId="0" fontId="0" fillId="3" borderId="13" xfId="0" applyFill="1" applyBorder="1" applyAlignment="1">
      <alignment horizontal="left" vertical="center"/>
    </xf>
    <xf numFmtId="0" fontId="0" fillId="3" borderId="14" xfId="0" applyFill="1" applyBorder="1" applyAlignment="1">
      <alignment vertical="center"/>
    </xf>
    <xf numFmtId="0" fontId="0" fillId="3" borderId="40" xfId="0" applyFill="1" applyBorder="1" applyAlignment="1">
      <alignment horizontal="center" vertical="center"/>
    </xf>
    <xf numFmtId="0" fontId="0" fillId="3" borderId="41" xfId="0" applyFill="1" applyBorder="1" applyAlignment="1">
      <alignment horizontal="center" vertical="center"/>
    </xf>
    <xf numFmtId="0" fontId="0" fillId="3" borderId="42" xfId="0" applyFill="1" applyBorder="1" applyAlignment="1">
      <alignment horizontal="center" vertical="center"/>
    </xf>
    <xf numFmtId="0" fontId="0" fillId="3" borderId="8" xfId="0" applyFill="1" applyBorder="1" applyAlignment="1">
      <alignment vertical="center"/>
    </xf>
    <xf numFmtId="0" fontId="0" fillId="3" borderId="13" xfId="0" applyFill="1" applyBorder="1" applyAlignment="1">
      <alignment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2" fillId="0" borderId="1" xfId="0" applyFont="1" applyBorder="1" applyAlignment="1">
      <alignment horizontal="left" vertical="top"/>
    </xf>
    <xf numFmtId="0" fontId="2" fillId="0" borderId="2" xfId="0" applyFont="1" applyBorder="1" applyAlignment="1">
      <alignment horizontal="left" vertical="top"/>
    </xf>
    <xf numFmtId="0" fontId="2" fillId="0" borderId="3" xfId="0" applyFont="1" applyBorder="1" applyAlignment="1">
      <alignment horizontal="left" vertical="top"/>
    </xf>
    <xf numFmtId="165" fontId="2" fillId="0" borderId="5" xfId="0" applyNumberFormat="1" applyFont="1" applyBorder="1" applyAlignment="1">
      <alignment horizontal="center" vertical="center"/>
    </xf>
    <xf numFmtId="165" fontId="2" fillId="0" borderId="6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0" borderId="8" xfId="0" applyFont="1" applyBorder="1" applyAlignment="1">
      <alignment horizontal="left" vertical="top"/>
    </xf>
    <xf numFmtId="0" fontId="2" fillId="0" borderId="9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0" fontId="2" fillId="0" borderId="12" xfId="0" applyFont="1" applyBorder="1" applyAlignment="1">
      <alignment horizontal="left" vertical="top"/>
    </xf>
    <xf numFmtId="0" fontId="2" fillId="0" borderId="13" xfId="0" applyFont="1" applyBorder="1" applyAlignment="1">
      <alignment horizontal="left" vertical="top"/>
    </xf>
    <xf numFmtId="0" fontId="2" fillId="0" borderId="14" xfId="0" applyFont="1" applyBorder="1" applyAlignment="1">
      <alignment horizontal="left" vertical="top"/>
    </xf>
    <xf numFmtId="0" fontId="2" fillId="0" borderId="15" xfId="0" applyFont="1" applyBorder="1" applyAlignment="1">
      <alignment horizontal="left" vertical="top"/>
    </xf>
    <xf numFmtId="0" fontId="2" fillId="0" borderId="0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17" fillId="0" borderId="22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8" fillId="16" borderId="20" xfId="0" applyFont="1" applyFill="1" applyBorder="1" applyAlignment="1">
      <alignment horizontal="center"/>
    </xf>
    <xf numFmtId="0" fontId="18" fillId="16" borderId="28" xfId="0" applyFont="1" applyFill="1" applyBorder="1" applyAlignment="1">
      <alignment horizontal="center"/>
    </xf>
    <xf numFmtId="0" fontId="18" fillId="16" borderId="21" xfId="0" applyFont="1" applyFill="1" applyBorder="1" applyAlignment="1">
      <alignment horizontal="center"/>
    </xf>
    <xf numFmtId="0" fontId="0" fillId="0" borderId="4" xfId="0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23" fillId="0" borderId="40" xfId="0" applyFont="1" applyBorder="1" applyAlignment="1">
      <alignment horizontal="center" vertical="center"/>
    </xf>
    <xf numFmtId="0" fontId="23" fillId="0" borderId="41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5" fillId="12" borderId="30" xfId="0" applyFont="1" applyFill="1" applyBorder="1" applyAlignment="1">
      <alignment horizontal="center" vertical="center"/>
    </xf>
    <xf numFmtId="0" fontId="5" fillId="12" borderId="9" xfId="0" applyFont="1" applyFill="1" applyBorder="1" applyAlignment="1">
      <alignment horizontal="center" vertical="center"/>
    </xf>
    <xf numFmtId="0" fontId="5" fillId="12" borderId="32" xfId="0" applyFont="1" applyFill="1" applyBorder="1" applyAlignment="1">
      <alignment horizontal="center" vertical="center"/>
    </xf>
    <xf numFmtId="0" fontId="5" fillId="12" borderId="22" xfId="0" applyFont="1" applyFill="1" applyBorder="1" applyAlignment="1">
      <alignment horizontal="center" vertical="center"/>
    </xf>
    <xf numFmtId="0" fontId="5" fillId="12" borderId="0" xfId="0" applyFont="1" applyFill="1" applyBorder="1" applyAlignment="1">
      <alignment horizontal="center" vertical="center"/>
    </xf>
    <xf numFmtId="0" fontId="5" fillId="12" borderId="23" xfId="0" applyFont="1" applyFill="1" applyBorder="1" applyAlignment="1">
      <alignment horizontal="center" vertical="center"/>
    </xf>
    <xf numFmtId="0" fontId="5" fillId="12" borderId="31" xfId="0" applyFont="1" applyFill="1" applyBorder="1" applyAlignment="1">
      <alignment horizontal="center" vertical="center"/>
    </xf>
    <xf numFmtId="0" fontId="5" fillId="12" borderId="14" xfId="0" applyFont="1" applyFill="1" applyBorder="1" applyAlignment="1">
      <alignment horizontal="center" vertical="center"/>
    </xf>
    <xf numFmtId="0" fontId="5" fillId="12" borderId="33" xfId="0" applyFont="1" applyFill="1" applyBorder="1" applyAlignment="1">
      <alignment horizontal="center" vertical="center"/>
    </xf>
    <xf numFmtId="0" fontId="5" fillId="11" borderId="30" xfId="0" applyFont="1" applyFill="1" applyBorder="1" applyAlignment="1">
      <alignment horizontal="center" vertical="center"/>
    </xf>
    <xf numFmtId="0" fontId="5" fillId="11" borderId="9" xfId="0" applyFont="1" applyFill="1" applyBorder="1" applyAlignment="1">
      <alignment horizontal="center" vertical="center"/>
    </xf>
    <xf numFmtId="0" fontId="5" fillId="11" borderId="10" xfId="0" applyFont="1" applyFill="1" applyBorder="1" applyAlignment="1">
      <alignment horizontal="center" vertical="center"/>
    </xf>
    <xf numFmtId="0" fontId="5" fillId="11" borderId="22" xfId="0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0" fontId="5" fillId="11" borderId="12" xfId="0" applyFont="1" applyFill="1" applyBorder="1" applyAlignment="1">
      <alignment horizontal="center" vertical="center"/>
    </xf>
    <xf numFmtId="0" fontId="5" fillId="11" borderId="31" xfId="0" applyFont="1" applyFill="1" applyBorder="1" applyAlignment="1">
      <alignment horizontal="center" vertical="center"/>
    </xf>
    <xf numFmtId="0" fontId="5" fillId="11" borderId="14" xfId="0" applyFont="1" applyFill="1" applyBorder="1" applyAlignment="1">
      <alignment horizontal="center" vertical="center"/>
    </xf>
    <xf numFmtId="0" fontId="5" fillId="11" borderId="15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12" borderId="10" xfId="0" applyFont="1" applyFill="1" applyBorder="1" applyAlignment="1">
      <alignment horizontal="center" vertical="center"/>
    </xf>
    <xf numFmtId="0" fontId="5" fillId="12" borderId="12" xfId="0" applyFont="1" applyFill="1" applyBorder="1" applyAlignment="1">
      <alignment horizontal="center" vertical="center"/>
    </xf>
    <xf numFmtId="0" fontId="5" fillId="12" borderId="15" xfId="0" applyFont="1" applyFill="1" applyBorder="1" applyAlignment="1">
      <alignment horizontal="center" vertical="center"/>
    </xf>
    <xf numFmtId="0" fontId="5" fillId="11" borderId="32" xfId="0" applyFont="1" applyFill="1" applyBorder="1" applyAlignment="1">
      <alignment horizontal="center" vertical="center"/>
    </xf>
    <xf numFmtId="0" fontId="5" fillId="11" borderId="23" xfId="0" applyFont="1" applyFill="1" applyBorder="1" applyAlignment="1">
      <alignment horizontal="center" vertical="center"/>
    </xf>
    <xf numFmtId="0" fontId="5" fillId="11" borderId="33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12" borderId="0" xfId="0" applyFill="1" applyAlignment="1">
      <alignment horizontal="left" vertical="center"/>
    </xf>
    <xf numFmtId="0" fontId="0" fillId="12" borderId="0" xfId="0" applyNumberFormat="1" applyFill="1" applyAlignment="1">
      <alignment horizontal="center" vertical="center"/>
    </xf>
    <xf numFmtId="168" fontId="0" fillId="12" borderId="0" xfId="0" applyNumberFormat="1" applyFill="1" applyAlignment="1">
      <alignment horizontal="center" vertical="center"/>
    </xf>
    <xf numFmtId="0" fontId="0" fillId="12" borderId="0" xfId="0" applyFill="1" applyAlignment="1">
      <alignment vertical="center"/>
    </xf>
    <xf numFmtId="0" fontId="0" fillId="21" borderId="11" xfId="0" applyFill="1" applyBorder="1" applyAlignment="1">
      <alignment horizontal="center" vertical="center"/>
    </xf>
    <xf numFmtId="0" fontId="0" fillId="3" borderId="11" xfId="0" applyFill="1" applyBorder="1" applyAlignment="1">
      <alignment vertical="center"/>
    </xf>
    <xf numFmtId="0" fontId="0" fillId="3" borderId="4" xfId="0" applyFill="1" applyBorder="1" applyAlignment="1">
      <alignment vertical="center"/>
    </xf>
    <xf numFmtId="0" fontId="26" fillId="3" borderId="4" xfId="0" applyFont="1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26" fillId="2" borderId="4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12" borderId="11" xfId="0" applyFill="1" applyBorder="1" applyAlignment="1">
      <alignment vertical="center"/>
    </xf>
    <xf numFmtId="0" fontId="0" fillId="12" borderId="12" xfId="0" applyFill="1" applyBorder="1" applyAlignment="1">
      <alignment horizontal="center" vertical="center"/>
    </xf>
    <xf numFmtId="0" fontId="0" fillId="12" borderId="0" xfId="0" applyFill="1" applyBorder="1" applyAlignment="1">
      <alignment vertical="center"/>
    </xf>
    <xf numFmtId="0" fontId="0" fillId="20" borderId="11" xfId="0" applyFill="1" applyBorder="1" applyAlignment="1">
      <alignment vertical="center"/>
    </xf>
    <xf numFmtId="0" fontId="0" fillId="20" borderId="0" xfId="0" applyFill="1" applyBorder="1" applyAlignment="1">
      <alignment horizontal="center" vertical="center"/>
    </xf>
    <xf numFmtId="0" fontId="0" fillId="20" borderId="12" xfId="0" applyFill="1" applyBorder="1" applyAlignment="1">
      <alignment horizontal="center" vertical="center"/>
    </xf>
    <xf numFmtId="0" fontId="0" fillId="20" borderId="0" xfId="0" applyFill="1" applyBorder="1" applyAlignment="1">
      <alignment vertical="center"/>
    </xf>
    <xf numFmtId="0" fontId="0" fillId="20" borderId="0" xfId="0" applyFill="1" applyAlignment="1">
      <alignment vertical="center"/>
    </xf>
    <xf numFmtId="0" fontId="0" fillId="0" borderId="11" xfId="0" applyBorder="1" applyAlignment="1">
      <alignment vertical="center"/>
    </xf>
    <xf numFmtId="168" fontId="0" fillId="0" borderId="0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168" fontId="0" fillId="0" borderId="0" xfId="0" applyNumberFormat="1" applyBorder="1" applyAlignment="1">
      <alignment vertical="center"/>
    </xf>
    <xf numFmtId="168" fontId="0" fillId="20" borderId="0" xfId="0" applyNumberFormat="1" applyFill="1" applyBorder="1" applyAlignment="1">
      <alignment horizontal="center" vertical="center"/>
    </xf>
    <xf numFmtId="168" fontId="0" fillId="20" borderId="0" xfId="0" applyNumberFormat="1" applyFill="1" applyBorder="1" applyAlignment="1">
      <alignment vertical="center"/>
    </xf>
    <xf numFmtId="168" fontId="0" fillId="12" borderId="0" xfId="0" applyNumberFormat="1" applyFill="1" applyBorder="1" applyAlignment="1">
      <alignment horizontal="center" vertical="center"/>
    </xf>
    <xf numFmtId="168" fontId="0" fillId="12" borderId="0" xfId="0" applyNumberFormat="1" applyFill="1" applyBorder="1" applyAlignment="1">
      <alignment vertical="center"/>
    </xf>
    <xf numFmtId="0" fontId="0" fillId="21" borderId="0" xfId="0" applyFill="1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168" fontId="0" fillId="0" borderId="14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168" fontId="0" fillId="0" borderId="14" xfId="0" applyNumberFormat="1" applyBorder="1" applyAlignment="1">
      <alignment vertical="center"/>
    </xf>
    <xf numFmtId="168" fontId="0" fillId="21" borderId="0" xfId="0" applyNumberForma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22" borderId="12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23" borderId="12" xfId="0" applyFill="1" applyBorder="1" applyAlignment="1">
      <alignment horizontal="center" vertical="center"/>
    </xf>
    <xf numFmtId="0" fontId="0" fillId="11" borderId="11" xfId="0" applyFill="1" applyBorder="1" applyAlignment="1">
      <alignment vertical="center"/>
    </xf>
    <xf numFmtId="0" fontId="0" fillId="11" borderId="0" xfId="0" applyFill="1" applyBorder="1" applyAlignment="1">
      <alignment horizontal="center" vertical="center"/>
    </xf>
    <xf numFmtId="0" fontId="0" fillId="11" borderId="12" xfId="0" applyFill="1" applyBorder="1" applyAlignment="1">
      <alignment horizontal="center" vertical="center"/>
    </xf>
    <xf numFmtId="0" fontId="0" fillId="11" borderId="41" xfId="0" applyFill="1" applyBorder="1" applyAlignment="1">
      <alignment horizontal="center" vertical="center"/>
    </xf>
    <xf numFmtId="0" fontId="0" fillId="4" borderId="8" xfId="0" applyFill="1" applyBorder="1" applyAlignment="1">
      <alignment vertical="center"/>
    </xf>
    <xf numFmtId="0" fontId="0" fillId="4" borderId="9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40" xfId="0" applyFill="1" applyBorder="1" applyAlignment="1">
      <alignment horizontal="center" vertical="center"/>
    </xf>
    <xf numFmtId="0" fontId="0" fillId="23" borderId="13" xfId="0" applyFill="1" applyBorder="1" applyAlignment="1">
      <alignment vertical="center"/>
    </xf>
    <xf numFmtId="0" fontId="0" fillId="23" borderId="14" xfId="0" applyFill="1" applyBorder="1" applyAlignment="1">
      <alignment horizontal="center" vertical="center"/>
    </xf>
    <xf numFmtId="0" fontId="0" fillId="23" borderId="15" xfId="0" applyFill="1" applyBorder="1" applyAlignment="1">
      <alignment horizontal="center" vertical="center"/>
    </xf>
    <xf numFmtId="0" fontId="0" fillId="23" borderId="42" xfId="0" applyFill="1" applyBorder="1" applyAlignment="1">
      <alignment horizontal="center" vertical="center"/>
    </xf>
    <xf numFmtId="21" fontId="0" fillId="0" borderId="0" xfId="0" applyNumberFormat="1" applyAlignment="1">
      <alignment horizontal="center" vertical="center"/>
    </xf>
    <xf numFmtId="21" fontId="0" fillId="0" borderId="0" xfId="0" quotePrefix="1" applyNumberFormat="1" applyAlignment="1">
      <alignment horizontal="center" vertical="center"/>
    </xf>
    <xf numFmtId="21" fontId="0" fillId="21" borderId="0" xfId="0" applyNumberFormat="1" applyFill="1"/>
    <xf numFmtId="0" fontId="0" fillId="21" borderId="0" xfId="0" applyFill="1"/>
    <xf numFmtId="0" fontId="0" fillId="21" borderId="0" xfId="0" applyFill="1" applyAlignment="1">
      <alignment horizontal="center" vertical="center"/>
    </xf>
    <xf numFmtId="21" fontId="0" fillId="21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21" fontId="0" fillId="3" borderId="0" xfId="0" applyNumberFormat="1" applyFill="1" applyAlignment="1">
      <alignment horizontal="left"/>
    </xf>
    <xf numFmtId="21" fontId="0" fillId="3" borderId="0" xfId="0" applyNumberFormat="1" applyFill="1" applyAlignment="1">
      <alignment horizontal="center" vertical="center"/>
    </xf>
    <xf numFmtId="168" fontId="0" fillId="3" borderId="0" xfId="0" applyNumberFormat="1" applyFill="1" applyBorder="1" applyAlignment="1">
      <alignment horizontal="center" vertical="center"/>
    </xf>
    <xf numFmtId="168" fontId="0" fillId="3" borderId="0" xfId="0" applyNumberFormat="1" applyFill="1" applyBorder="1" applyAlignment="1">
      <alignment vertical="center"/>
    </xf>
  </cellXfs>
  <cellStyles count="3">
    <cellStyle name="Monétaire" xfId="1" builtinId="4"/>
    <cellStyle name="Normal" xfId="0" builtinId="0"/>
    <cellStyle name="Normal 2" xfId="2" xr:uid="{4B049171-875F-41D2-B36B-BD9186DF1756}"/>
  </cellStyles>
  <dxfs count="597">
    <dxf>
      <alignment horizontal="center"/>
    </dxf>
    <dxf>
      <alignment horizontal="center"/>
    </dxf>
    <dxf>
      <alignment horizontal="center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8" formatCode="0.0"/>
    </dxf>
    <dxf>
      <numFmt numFmtId="168" formatCode="0.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" formatCode="0"/>
    </dxf>
    <dxf>
      <numFmt numFmtId="1" formatCode="0"/>
    </dxf>
    <dxf>
      <alignment horizontal="center"/>
    </dxf>
    <dxf>
      <alignment horizontal="center"/>
    </dxf>
    <dxf>
      <alignment horizontal="center"/>
    </dxf>
    <dxf>
      <numFmt numFmtId="168" formatCode="0.0"/>
    </dxf>
    <dxf>
      <numFmt numFmtId="168" formatCode="0.0"/>
    </dxf>
    <dxf>
      <numFmt numFmtId="168" formatCode="0.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" formatCode="0"/>
    </dxf>
    <dxf>
      <numFmt numFmtId="1" formatCode="0"/>
    </dxf>
    <dxf>
      <alignment horizontal="center"/>
    </dxf>
    <dxf>
      <alignment horizontal="center"/>
    </dxf>
    <dxf>
      <alignment horizontal="center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" formatCode="0"/>
    </dxf>
    <dxf>
      <numFmt numFmtId="1" formatCode="0"/>
    </dxf>
    <dxf>
      <alignment horizontal="center"/>
    </dxf>
    <dxf>
      <alignment horizontal="center"/>
    </dxf>
    <dxf>
      <alignment horizontal="center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center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center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8" formatCode="0.0"/>
    </dxf>
    <dxf>
      <numFmt numFmtId="168" formatCode="0.0"/>
    </dxf>
    <dxf>
      <numFmt numFmtId="168" formatCode="0.0"/>
    </dxf>
    <dxf>
      <alignment horizontal="center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8" formatCode="0.0"/>
    </dxf>
    <dxf>
      <numFmt numFmtId="168" formatCode="0.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sv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sv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762000</xdr:colOff>
      <xdr:row>46</xdr:row>
      <xdr:rowOff>254000</xdr:rowOff>
    </xdr:from>
    <xdr:to>
      <xdr:col>7</xdr:col>
      <xdr:colOff>4539089</xdr:colOff>
      <xdr:row>52</xdr:row>
      <xdr:rowOff>396875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18A25BB-C722-411A-A69F-51FD64F19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95250" y="28622625"/>
          <a:ext cx="8857089" cy="2905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1222375</xdr:colOff>
      <xdr:row>62</xdr:row>
      <xdr:rowOff>238125</xdr:rowOff>
    </xdr:from>
    <xdr:to>
      <xdr:col>8</xdr:col>
      <xdr:colOff>4618464</xdr:colOff>
      <xdr:row>68</xdr:row>
      <xdr:rowOff>381000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42A55F6-E019-41E6-803E-CFF79B8FA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55625" y="28114625"/>
          <a:ext cx="8857089" cy="2905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679636</xdr:colOff>
      <xdr:row>2</xdr:row>
      <xdr:rowOff>95810</xdr:rowOff>
    </xdr:from>
    <xdr:to>
      <xdr:col>19</xdr:col>
      <xdr:colOff>649941</xdr:colOff>
      <xdr:row>16</xdr:row>
      <xdr:rowOff>369794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AB2E951-6446-40F7-8C4A-42DF0FAA2F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139" t="26300" r="36337" b="20049"/>
        <a:stretch/>
      </xdr:blipFill>
      <xdr:spPr>
        <a:xfrm>
          <a:off x="7985871" y="476810"/>
          <a:ext cx="7590305" cy="5518337"/>
        </a:xfrm>
        <a:prstGeom prst="rect">
          <a:avLst/>
        </a:prstGeom>
      </xdr:spPr>
    </xdr:pic>
    <xdr:clientData/>
  </xdr:twoCellAnchor>
  <xdr:twoCellAnchor editAs="oneCell">
    <xdr:from>
      <xdr:col>14</xdr:col>
      <xdr:colOff>56030</xdr:colOff>
      <xdr:row>26</xdr:row>
      <xdr:rowOff>53338</xdr:rowOff>
    </xdr:from>
    <xdr:to>
      <xdr:col>17</xdr:col>
      <xdr:colOff>179295</xdr:colOff>
      <xdr:row>37</xdr:row>
      <xdr:rowOff>101823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53389FB-5C29-4B8A-A8EB-D74B7966E9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284" t="43251" r="45765" b="3038"/>
        <a:stretch/>
      </xdr:blipFill>
      <xdr:spPr>
        <a:xfrm>
          <a:off x="11172265" y="6440691"/>
          <a:ext cx="2409265" cy="2143985"/>
        </a:xfrm>
        <a:prstGeom prst="ellipse">
          <a:avLst/>
        </a:prstGeom>
      </xdr:spPr>
    </xdr:pic>
    <xdr:clientData/>
  </xdr:twoCellAnchor>
  <xdr:twoCellAnchor editAs="oneCell">
    <xdr:from>
      <xdr:col>20</xdr:col>
      <xdr:colOff>582705</xdr:colOff>
      <xdr:row>2</xdr:row>
      <xdr:rowOff>44824</xdr:rowOff>
    </xdr:from>
    <xdr:to>
      <xdr:col>23</xdr:col>
      <xdr:colOff>661147</xdr:colOff>
      <xdr:row>10</xdr:row>
      <xdr:rowOff>112059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1AE5524-63AF-441C-AFC5-1EEA78298E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7410" t="31376" r="19660" b="48687"/>
        <a:stretch/>
      </xdr:blipFill>
      <xdr:spPr>
        <a:xfrm>
          <a:off x="16270940" y="425824"/>
          <a:ext cx="2364442" cy="2050676"/>
        </a:xfrm>
        <a:prstGeom prst="ellipse">
          <a:avLst/>
        </a:prstGeom>
      </xdr:spPr>
    </xdr:pic>
    <xdr:clientData/>
  </xdr:twoCellAnchor>
  <xdr:twoCellAnchor editAs="oneCell">
    <xdr:from>
      <xdr:col>20</xdr:col>
      <xdr:colOff>728382</xdr:colOff>
      <xdr:row>14</xdr:row>
      <xdr:rowOff>268942</xdr:rowOff>
    </xdr:from>
    <xdr:to>
      <xdr:col>23</xdr:col>
      <xdr:colOff>537882</xdr:colOff>
      <xdr:row>19</xdr:row>
      <xdr:rowOff>240927</xdr:rowOff>
    </xdr:to>
    <xdr:pic>
      <xdr:nvPicPr>
        <xdr:cNvPr id="7" name="Image 6" descr="Résultat d’image pour Hôtel Ibis Saint Quentin. Taille: 210 x 200. Source: q-xx.bstatic.com">
          <a:extLst>
            <a:ext uri="{FF2B5EF4-FFF2-40B4-BE49-F238E27FC236}">
              <a16:creationId xmlns:a16="http://schemas.microsoft.com/office/drawing/2014/main" id="{23479A1A-D2E3-4325-AD2C-297A7BE74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6617" y="3563471"/>
          <a:ext cx="2095500" cy="200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369792</xdr:colOff>
      <xdr:row>25</xdr:row>
      <xdr:rowOff>33618</xdr:rowOff>
    </xdr:from>
    <xdr:to>
      <xdr:col>11</xdr:col>
      <xdr:colOff>571499</xdr:colOff>
      <xdr:row>36</xdr:row>
      <xdr:rowOff>125066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3A948432-2C08-407C-AC12-89B21A5880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2001" t="28326" r="42517" b="16220"/>
        <a:stretch/>
      </xdr:blipFill>
      <xdr:spPr>
        <a:xfrm>
          <a:off x="6914027" y="6230471"/>
          <a:ext cx="2487707" cy="2186948"/>
        </a:xfrm>
        <a:prstGeom prst="ellipse">
          <a:avLst/>
        </a:prstGeom>
      </xdr:spPr>
    </xdr:pic>
    <xdr:clientData/>
  </xdr:twoCellAnchor>
  <xdr:twoCellAnchor editAs="oneCell">
    <xdr:from>
      <xdr:col>17</xdr:col>
      <xdr:colOff>638735</xdr:colOff>
      <xdr:row>17</xdr:row>
      <xdr:rowOff>134470</xdr:rowOff>
    </xdr:from>
    <xdr:to>
      <xdr:col>18</xdr:col>
      <xdr:colOff>257735</xdr:colOff>
      <xdr:row>18</xdr:row>
      <xdr:rowOff>235323</xdr:rowOff>
    </xdr:to>
    <xdr:pic>
      <xdr:nvPicPr>
        <xdr:cNvPr id="3" name="Graphique 2" descr="Dormir">
          <a:extLst>
            <a:ext uri="{FF2B5EF4-FFF2-40B4-BE49-F238E27FC236}">
              <a16:creationId xmlns:a16="http://schemas.microsoft.com/office/drawing/2014/main" id="{A0BE3D51-A729-41E5-9A12-40E5B715A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4040970" y="4538382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705971</xdr:colOff>
      <xdr:row>19</xdr:row>
      <xdr:rowOff>134471</xdr:rowOff>
    </xdr:from>
    <xdr:to>
      <xdr:col>16</xdr:col>
      <xdr:colOff>302559</xdr:colOff>
      <xdr:row>21</xdr:row>
      <xdr:rowOff>22412</xdr:rowOff>
    </xdr:to>
    <xdr:pic>
      <xdr:nvPicPr>
        <xdr:cNvPr id="10" name="Graphique 9" descr="Exécuter">
          <a:extLst>
            <a:ext uri="{FF2B5EF4-FFF2-40B4-BE49-F238E27FC236}">
              <a16:creationId xmlns:a16="http://schemas.microsoft.com/office/drawing/2014/main" id="{AD6962F2-F836-4A66-9C41-D1297FCAD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2584206" y="5098677"/>
          <a:ext cx="358588" cy="358588"/>
        </a:xfrm>
        <a:prstGeom prst="rect">
          <a:avLst/>
        </a:prstGeom>
      </xdr:spPr>
    </xdr:pic>
    <xdr:clientData/>
  </xdr:twoCellAnchor>
  <xdr:twoCellAnchor editAs="oneCell">
    <xdr:from>
      <xdr:col>15</xdr:col>
      <xdr:colOff>676677</xdr:colOff>
      <xdr:row>17</xdr:row>
      <xdr:rowOff>37942</xdr:rowOff>
    </xdr:from>
    <xdr:to>
      <xdr:col>16</xdr:col>
      <xdr:colOff>257736</xdr:colOff>
      <xdr:row>18</xdr:row>
      <xdr:rowOff>100854</xdr:rowOff>
    </xdr:to>
    <xdr:pic>
      <xdr:nvPicPr>
        <xdr:cNvPr id="12" name="Graphique 11" descr="Voiture">
          <a:extLst>
            <a:ext uri="{FF2B5EF4-FFF2-40B4-BE49-F238E27FC236}">
              <a16:creationId xmlns:a16="http://schemas.microsoft.com/office/drawing/2014/main" id="{2F8E7102-AB8F-4B01-8B62-983FB617F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2554912" y="5091795"/>
          <a:ext cx="343059" cy="343059"/>
        </a:xfrm>
        <a:prstGeom prst="rect">
          <a:avLst/>
        </a:prstGeom>
      </xdr:spPr>
    </xdr:pic>
    <xdr:clientData/>
  </xdr:twoCellAnchor>
  <xdr:twoCellAnchor editAs="oneCell">
    <xdr:from>
      <xdr:col>16</xdr:col>
      <xdr:colOff>403254</xdr:colOff>
      <xdr:row>11</xdr:row>
      <xdr:rowOff>78282</xdr:rowOff>
    </xdr:from>
    <xdr:to>
      <xdr:col>16</xdr:col>
      <xdr:colOff>746313</xdr:colOff>
      <xdr:row>11</xdr:row>
      <xdr:rowOff>421341</xdr:rowOff>
    </xdr:to>
    <xdr:pic>
      <xdr:nvPicPr>
        <xdr:cNvPr id="13" name="Graphique 12" descr="Voiture">
          <a:extLst>
            <a:ext uri="{FF2B5EF4-FFF2-40B4-BE49-F238E27FC236}">
              <a16:creationId xmlns:a16="http://schemas.microsoft.com/office/drawing/2014/main" id="{939C6EA8-EF5B-4C00-8BF7-8DF14DC2E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3043489" y="2633223"/>
          <a:ext cx="343059" cy="343059"/>
        </a:xfrm>
        <a:prstGeom prst="rect">
          <a:avLst/>
        </a:prstGeom>
      </xdr:spPr>
    </xdr:pic>
    <xdr:clientData/>
  </xdr:twoCellAnchor>
  <xdr:twoCellAnchor editAs="oneCell">
    <xdr:from>
      <xdr:col>11</xdr:col>
      <xdr:colOff>241889</xdr:colOff>
      <xdr:row>8</xdr:row>
      <xdr:rowOff>174653</xdr:rowOff>
    </xdr:from>
    <xdr:to>
      <xdr:col>11</xdr:col>
      <xdr:colOff>584948</xdr:colOff>
      <xdr:row>10</xdr:row>
      <xdr:rowOff>136712</xdr:rowOff>
    </xdr:to>
    <xdr:pic>
      <xdr:nvPicPr>
        <xdr:cNvPr id="14" name="Graphique 13" descr="Voiture">
          <a:extLst>
            <a:ext uri="{FF2B5EF4-FFF2-40B4-BE49-F238E27FC236}">
              <a16:creationId xmlns:a16="http://schemas.microsoft.com/office/drawing/2014/main" id="{4B8E0B32-19A5-4802-AA36-ED132978B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9072124" y="2158094"/>
          <a:ext cx="343059" cy="343059"/>
        </a:xfrm>
        <a:prstGeom prst="rect">
          <a:avLst/>
        </a:prstGeom>
      </xdr:spPr>
    </xdr:pic>
    <xdr:clientData/>
  </xdr:twoCellAnchor>
  <xdr:twoCellAnchor editAs="oneCell">
    <xdr:from>
      <xdr:col>17</xdr:col>
      <xdr:colOff>17930</xdr:colOff>
      <xdr:row>11</xdr:row>
      <xdr:rowOff>107577</xdr:rowOff>
    </xdr:from>
    <xdr:to>
      <xdr:col>17</xdr:col>
      <xdr:colOff>376518</xdr:colOff>
      <xdr:row>11</xdr:row>
      <xdr:rowOff>466165</xdr:rowOff>
    </xdr:to>
    <xdr:pic>
      <xdr:nvPicPr>
        <xdr:cNvPr id="15" name="Graphique 14" descr="Exécuter">
          <a:extLst>
            <a:ext uri="{FF2B5EF4-FFF2-40B4-BE49-F238E27FC236}">
              <a16:creationId xmlns:a16="http://schemas.microsoft.com/office/drawing/2014/main" id="{A8089112-A0D1-427E-B685-0F11D581A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3420165" y="2371165"/>
          <a:ext cx="358588" cy="358588"/>
        </a:xfrm>
        <a:prstGeom prst="rect">
          <a:avLst/>
        </a:prstGeom>
      </xdr:spPr>
    </xdr:pic>
    <xdr:clientData/>
  </xdr:twoCellAnchor>
  <xdr:twoCellAnchor editAs="oneCell">
    <xdr:from>
      <xdr:col>11</xdr:col>
      <xdr:colOff>549089</xdr:colOff>
      <xdr:row>8</xdr:row>
      <xdr:rowOff>1</xdr:rowOff>
    </xdr:from>
    <xdr:to>
      <xdr:col>12</xdr:col>
      <xdr:colOff>145677</xdr:colOff>
      <xdr:row>9</xdr:row>
      <xdr:rowOff>168089</xdr:rowOff>
    </xdr:to>
    <xdr:pic>
      <xdr:nvPicPr>
        <xdr:cNvPr id="16" name="Graphique 15" descr="Exécuter">
          <a:extLst>
            <a:ext uri="{FF2B5EF4-FFF2-40B4-BE49-F238E27FC236}">
              <a16:creationId xmlns:a16="http://schemas.microsoft.com/office/drawing/2014/main" id="{0C5097BE-2CC7-478A-BBEE-ED3E7F3CC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9379324" y="1983442"/>
          <a:ext cx="358588" cy="358588"/>
        </a:xfrm>
        <a:prstGeom prst="rect">
          <a:avLst/>
        </a:prstGeom>
      </xdr:spPr>
    </xdr:pic>
    <xdr:clientData/>
  </xdr:twoCellAnchor>
  <xdr:twoCellAnchor>
    <xdr:from>
      <xdr:col>17</xdr:col>
      <xdr:colOff>376518</xdr:colOff>
      <xdr:row>6</xdr:row>
      <xdr:rowOff>140074</xdr:rowOff>
    </xdr:from>
    <xdr:to>
      <xdr:col>20</xdr:col>
      <xdr:colOff>582705</xdr:colOff>
      <xdr:row>12</xdr:row>
      <xdr:rowOff>96371</xdr:rowOff>
    </xdr:to>
    <xdr:cxnSp macro="">
      <xdr:nvCxnSpPr>
        <xdr:cNvPr id="18" name="Connecteur droit avec flèche 17">
          <a:extLst>
            <a:ext uri="{FF2B5EF4-FFF2-40B4-BE49-F238E27FC236}">
              <a16:creationId xmlns:a16="http://schemas.microsoft.com/office/drawing/2014/main" id="{BCEF1990-6DE3-4F37-86FE-D959E738E2ED}"/>
            </a:ext>
          </a:extLst>
        </xdr:cNvPr>
        <xdr:cNvCxnSpPr>
          <a:stCxn id="6" idx="2"/>
          <a:endCxn id="15" idx="3"/>
        </xdr:cNvCxnSpPr>
      </xdr:nvCxnSpPr>
      <xdr:spPr>
        <a:xfrm flipH="1">
          <a:off x="13778753" y="1451162"/>
          <a:ext cx="2492187" cy="109929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257735</xdr:colOff>
      <xdr:row>17</xdr:row>
      <xdr:rowOff>159684</xdr:rowOff>
    </xdr:from>
    <xdr:to>
      <xdr:col>20</xdr:col>
      <xdr:colOff>728382</xdr:colOff>
      <xdr:row>18</xdr:row>
      <xdr:rowOff>44823</xdr:rowOff>
    </xdr:to>
    <xdr:cxnSp macro="">
      <xdr:nvCxnSpPr>
        <xdr:cNvPr id="20" name="Connecteur droit avec flèche 19">
          <a:extLst>
            <a:ext uri="{FF2B5EF4-FFF2-40B4-BE49-F238E27FC236}">
              <a16:creationId xmlns:a16="http://schemas.microsoft.com/office/drawing/2014/main" id="{5F094016-E221-464A-ACAD-F4307A86BF35}"/>
            </a:ext>
          </a:extLst>
        </xdr:cNvPr>
        <xdr:cNvCxnSpPr>
          <a:stCxn id="7" idx="1"/>
          <a:endCxn id="3" idx="3"/>
        </xdr:cNvCxnSpPr>
      </xdr:nvCxnSpPr>
      <xdr:spPr>
        <a:xfrm flipH="1">
          <a:off x="14421970" y="4563596"/>
          <a:ext cx="1994647" cy="16528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89646</xdr:colOff>
      <xdr:row>9</xdr:row>
      <xdr:rowOff>168089</xdr:rowOff>
    </xdr:from>
    <xdr:to>
      <xdr:col>11</xdr:col>
      <xdr:colOff>728383</xdr:colOff>
      <xdr:row>25</xdr:row>
      <xdr:rowOff>33618</xdr:rowOff>
    </xdr:to>
    <xdr:cxnSp macro="">
      <xdr:nvCxnSpPr>
        <xdr:cNvPr id="21" name="Connecteur droit avec flèche 20">
          <a:extLst>
            <a:ext uri="{FF2B5EF4-FFF2-40B4-BE49-F238E27FC236}">
              <a16:creationId xmlns:a16="http://schemas.microsoft.com/office/drawing/2014/main" id="{A3E7C47E-1AC9-41B7-86CC-BA411C31612A}"/>
            </a:ext>
          </a:extLst>
        </xdr:cNvPr>
        <xdr:cNvCxnSpPr>
          <a:stCxn id="8" idx="0"/>
          <a:endCxn id="16" idx="2"/>
        </xdr:cNvCxnSpPr>
      </xdr:nvCxnSpPr>
      <xdr:spPr>
        <a:xfrm flipV="1">
          <a:off x="8157881" y="2342030"/>
          <a:ext cx="1400737" cy="453838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498663</xdr:colOff>
      <xdr:row>21</xdr:row>
      <xdr:rowOff>22412</xdr:rowOff>
    </xdr:from>
    <xdr:to>
      <xdr:col>16</xdr:col>
      <xdr:colOff>123265</xdr:colOff>
      <xdr:row>26</xdr:row>
      <xdr:rowOff>53338</xdr:rowOff>
    </xdr:to>
    <xdr:cxnSp macro="">
      <xdr:nvCxnSpPr>
        <xdr:cNvPr id="24" name="Connecteur droit avec flèche 23">
          <a:extLst>
            <a:ext uri="{FF2B5EF4-FFF2-40B4-BE49-F238E27FC236}">
              <a16:creationId xmlns:a16="http://schemas.microsoft.com/office/drawing/2014/main" id="{32B0D3C8-0D2A-4EBB-9FD5-9C4B55EECE0C}"/>
            </a:ext>
          </a:extLst>
        </xdr:cNvPr>
        <xdr:cNvCxnSpPr>
          <a:stCxn id="5" idx="0"/>
          <a:endCxn id="10" idx="2"/>
        </xdr:cNvCxnSpPr>
      </xdr:nvCxnSpPr>
      <xdr:spPr>
        <a:xfrm flipV="1">
          <a:off x="12376898" y="5457265"/>
          <a:ext cx="386602" cy="98342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laoraure" refreshedDate="44369.874974305552" createdVersion="7" refreshedVersion="7" minRefreshableVersion="3" recordCount="102" xr:uid="{7FFBFEA6-0545-4F28-B2A7-61EE128E8583}">
  <cacheSource type="worksheet">
    <worksheetSource ref="A1:K1048576" sheet="Inscription"/>
  </cacheSource>
  <cacheFields count="11">
    <cacheField name="N°SI" numFmtId="0">
      <sharedItems containsBlank="1" containsMixedTypes="1" containsNumber="1" containsInteger="1" minValue="31709" maxValue="8152007"/>
    </cacheField>
    <cacheField name="Club" numFmtId="0">
      <sharedItems containsBlank="1"/>
    </cacheField>
    <cacheField name="Equipe" numFmtId="0">
      <sharedItems containsBlank="1"/>
    </cacheField>
    <cacheField name="Genre" numFmtId="0">
      <sharedItems containsBlank="1"/>
    </cacheField>
    <cacheField name="Catégorie" numFmtId="0">
      <sharedItems containsBlank="1"/>
    </cacheField>
    <cacheField name="DOSSARD" numFmtId="49">
      <sharedItems containsBlank="1"/>
    </cacheField>
    <cacheField name="N° Licence" numFmtId="0">
      <sharedItems containsString="0" containsBlank="1" containsNumber="1" containsInteger="1" minValue="27680" maxValue="41269"/>
    </cacheField>
    <cacheField name="Nom" numFmtId="0">
      <sharedItems containsBlank="1"/>
    </cacheField>
    <cacheField name="Prenom" numFmtId="0">
      <sharedItems containsBlank="1"/>
    </cacheField>
    <cacheField name="Année de naissance" numFmtId="0">
      <sharedItems containsString="0" containsBlank="1" containsNumber="1" containsInteger="1" minValue="2007" maxValue="2013"/>
    </cacheField>
    <cacheField name="Balise" numFmtId="0">
      <sharedItems containsBlank="1" count="5">
        <s v="SO"/>
        <s v="VERTE"/>
        <s v="BLEUE"/>
        <m/>
        <s v="JAUN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laoraure" refreshedDate="44370.96669050926" createdVersion="7" refreshedVersion="7" minRefreshableVersion="3" recordCount="94" xr:uid="{53B9F338-5B06-43CC-A1A2-94D5A3D8B1ED}">
  <cacheSource type="worksheet">
    <worksheetSource ref="A1:L1048576" sheet="Inscription"/>
  </cacheSource>
  <cacheFields count="12">
    <cacheField name="N°SI" numFmtId="0">
      <sharedItems containsBlank="1" containsMixedTypes="1" containsNumber="1" containsInteger="1" minValue="31709" maxValue="8152007"/>
    </cacheField>
    <cacheField name="Club" numFmtId="0">
      <sharedItems containsBlank="1"/>
    </cacheField>
    <cacheField name="Equipe" numFmtId="0">
      <sharedItems containsBlank="1"/>
    </cacheField>
    <cacheField name="Genre" numFmtId="0">
      <sharedItems containsBlank="1" count="6">
        <s v="Open"/>
        <s v="Homme"/>
        <s v="Dame"/>
        <s v="Mixte"/>
        <m/>
        <s v="?" u="1"/>
      </sharedItems>
    </cacheField>
    <cacheField name="Catégorie" numFmtId="0">
      <sharedItems containsBlank="1" count="9">
        <s v="DH10"/>
        <s v="DH12"/>
        <s v="DH14"/>
        <m/>
        <s v="D12" u="1"/>
        <s v="H14" u="1"/>
        <s v="H10" u="1"/>
        <s v="D10" u="1"/>
        <s v="H12" u="1"/>
      </sharedItems>
    </cacheField>
    <cacheField name="DOSSARD" numFmtId="49">
      <sharedItems containsBlank="1"/>
    </cacheField>
    <cacheField name="N° Licence" numFmtId="0">
      <sharedItems containsString="0" containsBlank="1" containsNumber="1" containsInteger="1" minValue="27680" maxValue="41269"/>
    </cacheField>
    <cacheField name="Nom" numFmtId="0">
      <sharedItems containsBlank="1"/>
    </cacheField>
    <cacheField name="Prenom" numFmtId="0">
      <sharedItems containsBlank="1"/>
    </cacheField>
    <cacheField name="Année de naissance" numFmtId="0">
      <sharedItems containsString="0" containsBlank="1" containsNumber="1" containsInteger="1" minValue="2007" maxValue="2013"/>
    </cacheField>
    <cacheField name="Balise" numFmtId="0">
      <sharedItems containsBlank="1"/>
    </cacheField>
    <cacheField name="Hébergemen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laoraure" refreshedDate="44372.86496446759" createdVersion="7" refreshedVersion="7" minRefreshableVersion="3" recordCount="92" xr:uid="{E55AEA12-898A-4534-8C0F-704F8A37E1BD}">
  <cacheSource type="worksheet">
    <worksheetSource ref="A1:N1048576" sheet="Inscription"/>
  </cacheSource>
  <cacheFields count="14">
    <cacheField name="N°SI" numFmtId="0">
      <sharedItems containsBlank="1" containsMixedTypes="1" containsNumber="1" containsInteger="1" minValue="31709" maxValue="8152007"/>
    </cacheField>
    <cacheField name="Club" numFmtId="0">
      <sharedItems containsBlank="1" count="11">
        <s v="ASQO"/>
        <s v="GO 78"/>
        <s v="ROP"/>
        <s v="VervinsO"/>
        <s v="ESPAD"/>
        <s v="OPA"/>
        <s v="Balise77"/>
        <s v="TOM"/>
        <s v="TSO"/>
        <s v="COLE"/>
        <m/>
      </sharedItems>
    </cacheField>
    <cacheField name="Equipe" numFmtId="0">
      <sharedItems containsBlank="1"/>
    </cacheField>
    <cacheField name="Genre" numFmtId="0">
      <sharedItems containsBlank="1"/>
    </cacheField>
    <cacheField name="Catégorie" numFmtId="0">
      <sharedItems containsBlank="1"/>
    </cacheField>
    <cacheField name="DOSSARD" numFmtId="49">
      <sharedItems containsBlank="1"/>
    </cacheField>
    <cacheField name="N° Licence" numFmtId="0">
      <sharedItems containsString="0" containsBlank="1" containsNumber="1" containsInteger="1" minValue="27680" maxValue="41269"/>
    </cacheField>
    <cacheField name="Nom" numFmtId="0">
      <sharedItems containsBlank="1"/>
    </cacheField>
    <cacheField name="Prenom" numFmtId="0">
      <sharedItems containsBlank="1"/>
    </cacheField>
    <cacheField name="Année de naissance" numFmtId="0">
      <sharedItems containsString="0" containsBlank="1" containsNumber="1" containsInteger="1" minValue="2007" maxValue="2013"/>
    </cacheField>
    <cacheField name="Balise" numFmtId="0">
      <sharedItems containsBlank="1"/>
    </cacheField>
    <cacheField name="Hébergement" numFmtId="0">
      <sharedItems containsBlank="1"/>
    </cacheField>
    <cacheField name="Carte Relais" numFmtId="0">
      <sharedItems containsBlank="1"/>
    </cacheField>
    <cacheField name="Cadeau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laoraure" refreshedDate="44373.901961342592" createdVersion="7" refreshedVersion="7" minRefreshableVersion="3" recordCount="425" xr:uid="{F75051F8-60EE-4F67-AC4C-D5905E41B971}">
  <cacheSource type="worksheet">
    <worksheetSource ref="A1:EN1048576" sheet="Fichier SIDROID"/>
  </cacheSource>
  <cacheFields count="142">
    <cacheField name="No" numFmtId="0">
      <sharedItems containsString="0" containsBlank="1" containsNumber="1" containsInteger="1" minValue="1" maxValue="174"/>
    </cacheField>
    <cacheField name="Read on" numFmtId="0">
      <sharedItems containsNonDate="0" containsDate="1" containsString="0" containsBlank="1" minDate="2012-03-08T05:40:51" maxDate="2021-06-26T17:02:20"/>
    </cacheField>
    <cacheField name="SIID" numFmtId="0">
      <sharedItems containsString="0" containsBlank="1" containsNumber="1" containsInteger="1" minValue="31709" maxValue="8300570"/>
    </cacheField>
    <cacheField name="Start no" numFmtId="0">
      <sharedItems containsNonDate="0" containsString="0" containsBlank="1"/>
    </cacheField>
    <cacheField name="Clear CN" numFmtId="0">
      <sharedItems containsNonDate="0" containsString="0" containsBlank="1"/>
    </cacheField>
    <cacheField name="Clear DOW" numFmtId="0">
      <sharedItems containsNonDate="0" containsString="0" containsBlank="1"/>
    </cacheField>
    <cacheField name="Clear time" numFmtId="0">
      <sharedItems containsNonDate="0" containsString="0" containsBlank="1"/>
    </cacheField>
    <cacheField name="Clear_r CN" numFmtId="0">
      <sharedItems containsNonDate="0" containsString="0" containsBlank="1"/>
    </cacheField>
    <cacheField name="Clear_r DOW" numFmtId="0">
      <sharedItems containsNonDate="0" containsString="0" containsBlank="1"/>
    </cacheField>
    <cacheField name="Clear_r time" numFmtId="0">
      <sharedItems containsNonDate="0" containsString="0" containsBlank="1"/>
    </cacheField>
    <cacheField name="Check CN" numFmtId="0">
      <sharedItems containsNonDate="0" containsString="0" containsBlank="1"/>
    </cacheField>
    <cacheField name="Check DOW" numFmtId="0">
      <sharedItems containsBlank="1"/>
    </cacheField>
    <cacheField name="Check time" numFmtId="0">
      <sharedItems containsNonDate="0" containsDate="1" containsString="0" containsBlank="1" minDate="1899-12-30T11:59:59" maxDate="1899-12-30T23:59:59"/>
    </cacheField>
    <cacheField name="Start CN" numFmtId="0">
      <sharedItems containsNonDate="0" containsString="0" containsBlank="1"/>
    </cacheField>
    <cacheField name="Start DOW" numFmtId="0">
      <sharedItems containsBlank="1"/>
    </cacheField>
    <cacheField name="Start time" numFmtId="0">
      <sharedItems containsNonDate="0" containsDate="1" containsString="0" containsBlank="1" minDate="1899-12-30T12:55:12" maxDate="1899-12-31T01:24:18"/>
    </cacheField>
    <cacheField name="Start_r CN" numFmtId="0">
      <sharedItems containsNonDate="0" containsString="0" containsBlank="1"/>
    </cacheField>
    <cacheField name="Start_r DOW" numFmtId="0">
      <sharedItems containsNonDate="0" containsString="0" containsBlank="1"/>
    </cacheField>
    <cacheField name="Start_r time" numFmtId="0">
      <sharedItems containsNonDate="0" containsString="0" containsBlank="1"/>
    </cacheField>
    <cacheField name="Finish CN" numFmtId="0">
      <sharedItems containsNonDate="0" containsString="0" containsBlank="1"/>
    </cacheField>
    <cacheField name="Finish DOW" numFmtId="0">
      <sharedItems containsBlank="1"/>
    </cacheField>
    <cacheField name="Finish time" numFmtId="0">
      <sharedItems containsNonDate="0" containsDate="1" containsString="0" containsBlank="1" minDate="1899-12-30T12:59:27" maxDate="1899-12-31T01:27:46"/>
    </cacheField>
    <cacheField name="Finish_r CN" numFmtId="0">
      <sharedItems containsNonDate="0" containsString="0" containsBlank="1"/>
    </cacheField>
    <cacheField name="Finish_r DOW" numFmtId="0">
      <sharedItems containsNonDate="0" containsString="0" containsBlank="1"/>
    </cacheField>
    <cacheField name="Finish_r time" numFmtId="0">
      <sharedItems containsNonDate="0" containsString="0" containsBlank="1"/>
    </cacheField>
    <cacheField name="Class" numFmtId="0">
      <sharedItems containsBlank="1" count="15">
        <s v="OSCORE"/>
        <s v="OAGILITE"/>
        <s v="OMEMO"/>
        <s v="Pas de circuit"/>
        <m/>
        <s v="Aller Retour" u="1"/>
        <s v="Escargot" u="1"/>
        <s v="OMEMORY" u="1"/>
        <s v="Zigzag" u="1"/>
        <s v="ORELAIS" u="1"/>
        <s v="Shuriken" u="1"/>
        <s v="Score Bleu" u="1"/>
        <s v="Score verte" u="1"/>
        <s v="O Memo Jaune" u="1"/>
        <s v="O Memo Vert" u="1"/>
      </sharedItems>
    </cacheField>
    <cacheField name="First name" numFmtId="0">
      <sharedItems containsBlank="1" containsMixedTypes="1" containsNumber="1" containsInteger="1" minValue="2061522" maxValue="2061522"/>
    </cacheField>
    <cacheField name="Last name" numFmtId="0">
      <sharedItems containsNonDate="0" containsString="0" containsBlank="1"/>
    </cacheField>
    <cacheField name="Club" numFmtId="0">
      <sharedItems containsBlank="1" containsMixedTypes="1" containsNumber="1" containsInteger="1" minValue="7807" maxValue="7807"/>
    </cacheField>
    <cacheField name="Country" numFmtId="0">
      <sharedItems containsNonDate="0" containsString="0" containsBlank="1"/>
    </cacheField>
    <cacheField name="Email" numFmtId="0">
      <sharedItems containsNonDate="0" containsString="0" containsBlank="1"/>
    </cacheField>
    <cacheField name="Date of birth" numFmtId="0">
      <sharedItems containsNonDate="0" containsString="0" containsBlank="1"/>
    </cacheField>
    <cacheField name="Sex" numFmtId="0">
      <sharedItems containsNonDate="0" containsString="0" containsBlank="1"/>
    </cacheField>
    <cacheField name="Phone" numFmtId="0">
      <sharedItems containsNonDate="0" containsString="0" containsBlank="1"/>
    </cacheField>
    <cacheField name="Street" numFmtId="0">
      <sharedItems containsNonDate="0" containsString="0" containsBlank="1"/>
    </cacheField>
    <cacheField name="ZIP" numFmtId="0">
      <sharedItems containsNonDate="0" containsString="0" containsBlank="1"/>
    </cacheField>
    <cacheField name="City" numFmtId="0">
      <sharedItems containsNonDate="0" containsString="0" containsBlank="1"/>
    </cacheField>
    <cacheField name="Hardware version" numFmtId="0">
      <sharedItems containsNonDate="0" containsString="0" containsBlank="1"/>
    </cacheField>
    <cacheField name="Software version" numFmtId="0">
      <sharedItems containsNonDate="0" containsString="0" containsBlank="1"/>
    </cacheField>
    <cacheField name="Battery date" numFmtId="0">
      <sharedItems containsNonDate="0" containsString="0" containsBlank="1"/>
    </cacheField>
    <cacheField name="Battery voltage" numFmtId="0">
      <sharedItems containsNonDate="0" containsString="0" containsBlank="1"/>
    </cacheField>
    <cacheField name="Clear count" numFmtId="0">
      <sharedItems containsNonDate="0" containsString="0" containsBlank="1"/>
    </cacheField>
    <cacheField name="Character set" numFmtId="0">
      <sharedItems containsNonDate="0" containsString="0" containsBlank="1"/>
    </cacheField>
    <cacheField name="SEL_FEEDBACK" numFmtId="0">
      <sharedItems containsNonDate="0" containsString="0" containsBlank="1"/>
    </cacheField>
    <cacheField name="No. of records" numFmtId="0">
      <sharedItems containsString="0" containsBlank="1" containsNumber="1" containsInteger="1" minValue="5" maxValue="22"/>
    </cacheField>
    <cacheField name="Record 1 CN" numFmtId="0">
      <sharedItems containsString="0" containsBlank="1" containsNumber="1" containsInteger="1" minValue="31" maxValue="150"/>
    </cacheField>
    <cacheField name="Record 1 DOW" numFmtId="0">
      <sharedItems containsBlank="1"/>
    </cacheField>
    <cacheField name="Record 1 time" numFmtId="0">
      <sharedItems containsNonDate="0" containsDate="1" containsString="0" containsBlank="1" minDate="1899-12-30T12:58:02" maxDate="1899-12-31T01:26:27"/>
    </cacheField>
    <cacheField name="Record 2 CN" numFmtId="0">
      <sharedItems containsString="0" containsBlank="1" containsNumber="1" containsInteger="1" minValue="31" maxValue="158"/>
    </cacheField>
    <cacheField name="Record 2 DOW" numFmtId="0">
      <sharedItems containsDate="1" containsBlank="1" containsMixedTypes="1" minDate="1899-12-30T00:00:39" maxDate="1899-12-30T00:03:05"/>
    </cacheField>
    <cacheField name="Record 2 time" numFmtId="0">
      <sharedItems containsDate="1" containsString="0" containsBlank="1" containsMixedTypes="1" minDate="1899-12-30T12:58:18" maxDate="1899-12-30T16:00:46"/>
    </cacheField>
    <cacheField name="Record 3 CN" numFmtId="0">
      <sharedItems containsString="0" containsBlank="1" containsNumber="1" containsInteger="1" minValue="31" maxValue="159"/>
    </cacheField>
    <cacheField name="Record 3 DOW" numFmtId="0">
      <sharedItems containsDate="1" containsBlank="1" containsMixedTypes="1" minDate="1899-12-30T00:00:39" maxDate="1899-12-30T00:02:21"/>
    </cacheField>
    <cacheField name="Record 3 time" numFmtId="0">
      <sharedItems containsDate="1" containsString="0" containsBlank="1" containsMixedTypes="1" minDate="1899-12-30T12:58:21" maxDate="1899-12-30T00:00:00"/>
    </cacheField>
    <cacheField name="Record 4 CN" numFmtId="0">
      <sharedItems containsString="0" containsBlank="1" containsNumber="1" containsInteger="1" minValue="31" maxValue="160"/>
    </cacheField>
    <cacheField name="Record 4 DOW" numFmtId="0">
      <sharedItems containsDate="1" containsBlank="1" containsMixedTypes="1" minDate="1899-12-30T00:01:29" maxDate="1899-12-30T00:04:40"/>
    </cacheField>
    <cacheField name="Record 4 time" numFmtId="0">
      <sharedItems containsDate="1" containsString="0" containsBlank="1" containsMixedTypes="1" minDate="1899-12-30T12:58:30" maxDate="1899-12-30T16:06:31"/>
    </cacheField>
    <cacheField name="Record 5 CN" numFmtId="0">
      <sharedItems containsString="0" containsBlank="1" containsNumber="1" containsInteger="1" minValue="31" maxValue="166"/>
    </cacheField>
    <cacheField name="Record 5 DOW" numFmtId="0">
      <sharedItems containsDate="1" containsBlank="1" containsMixedTypes="1" minDate="1899-12-30T00:00:55" maxDate="1899-12-30T00:07:24"/>
    </cacheField>
    <cacheField name="Record 5 time" numFmtId="0">
      <sharedItems containsDate="1" containsString="0" containsBlank="1" containsMixedTypes="1" minDate="1899-12-30T12:58:53" maxDate="1899-12-30T00:00:00"/>
    </cacheField>
    <cacheField name="Record 6 CN" numFmtId="0">
      <sharedItems containsString="0" containsBlank="1" containsNumber="1" containsInteger="1" minValue="33" maxValue="165"/>
    </cacheField>
    <cacheField name="Record 6 DOW" numFmtId="0">
      <sharedItems containsDate="1" containsBlank="1" containsMixedTypes="1" minDate="1899-12-30T00:01:02" maxDate="1899-12-30T00:05:07"/>
    </cacheField>
    <cacheField name="Record 6 time" numFmtId="0">
      <sharedItems containsDate="1" containsString="0" containsBlank="1" containsMixedTypes="1" minDate="1899-12-30T12:58:42" maxDate="5332-01-10T03:46:03"/>
    </cacheField>
    <cacheField name="Record 7 CN" numFmtId="0">
      <sharedItems containsString="0" containsBlank="1" containsNumber="1" containsInteger="1" minValue="31" maxValue="164"/>
    </cacheField>
    <cacheField name="Record 7 DOW" numFmtId="0">
      <sharedItems containsDate="1" containsBlank="1" containsMixedTypes="1" minDate="1899-12-30T00:01:03" maxDate="1899-12-30T00:02:57"/>
    </cacheField>
    <cacheField name="Record 7 time" numFmtId="0">
      <sharedItems containsDate="1" containsString="0" containsBlank="1" containsMixedTypes="1" minDate="1899-12-30T12:58:39" maxDate="8269-04-10T15:48:03"/>
    </cacheField>
    <cacheField name="Record 8 CN" numFmtId="0">
      <sharedItems containsString="0" containsBlank="1" containsNumber="1" containsInteger="1" minValue="31" maxValue="165"/>
    </cacheField>
    <cacheField name="Record 8 DOW" numFmtId="0">
      <sharedItems containsDate="1" containsBlank="1" containsMixedTypes="1" minDate="1899-12-30T00:01:13" maxDate="1899-12-30T00:03:57"/>
    </cacheField>
    <cacheField name="Record 8 time" numFmtId="0">
      <sharedItems containsDate="1" containsString="0" containsBlank="1" containsMixedTypes="1" minDate="1899-12-30T12:58:46" maxDate="1899-12-30T00:00:00"/>
    </cacheField>
    <cacheField name="Record 9 CN" numFmtId="0">
      <sharedItems containsString="0" containsBlank="1" containsNumber="1" containsInteger="1" minValue="31" maxValue="164"/>
    </cacheField>
    <cacheField name="Record 9 DOW" numFmtId="0">
      <sharedItems containsDate="1" containsBlank="1" containsMixedTypes="1" minDate="1899-12-30T00:01:25" maxDate="1899-12-30T00:03:35"/>
    </cacheField>
    <cacheField name="Record 9 time" numFmtId="0">
      <sharedItems containsDate="1" containsString="0" containsBlank="1" containsMixedTypes="1" minDate="1899-12-30T12:58:49" maxDate="5088-12-13T14:48:03"/>
    </cacheField>
    <cacheField name="Record 10 CN" numFmtId="0">
      <sharedItems containsString="0" containsBlank="1" containsNumber="1" containsInteger="1" minValue="31" maxValue="164"/>
    </cacheField>
    <cacheField name="Record 10 DOW" numFmtId="0">
      <sharedItems containsDate="1" containsBlank="1" containsMixedTypes="1" minDate="1899-12-30T00:01:20" maxDate="1899-12-30T00:02:51"/>
    </cacheField>
    <cacheField name="Record 10 time" numFmtId="0">
      <sharedItems containsDate="1" containsString="0" containsBlank="1" containsMixedTypes="1" minDate="1899-12-30T12:58:56" maxDate="1899-12-30T16:17:53"/>
    </cacheField>
    <cacheField name="Record 11 CN" numFmtId="0">
      <sharedItems containsString="0" containsBlank="1" containsNumber="1" containsInteger="1" minValue="31" maxValue="166"/>
    </cacheField>
    <cacheField name="Record 11 DOW" numFmtId="0">
      <sharedItems containsDate="1" containsBlank="1" containsMixedTypes="1" minDate="1899-12-30T00:01:18" maxDate="1899-12-30T00:04:29"/>
    </cacheField>
    <cacheField name="Record 11 time" numFmtId="0">
      <sharedItems containsDate="1" containsString="0" containsBlank="1" containsMixedTypes="1" minDate="1899-12-30T12:58:52" maxDate="1899-12-30T16:10:25"/>
    </cacheField>
    <cacheField name="Record 12 CN" numFmtId="0">
      <sharedItems containsString="0" containsBlank="1" containsNumber="1" containsInteger="1" minValue="31" maxValue="165"/>
    </cacheField>
    <cacheField name="Record 12 DOW" numFmtId="0">
      <sharedItems containsDate="1" containsBlank="1" containsMixedTypes="1" minDate="1899-12-30T00:00:55" maxDate="1899-12-30T00:04:56"/>
    </cacheField>
    <cacheField name="Record 12 time" numFmtId="0">
      <sharedItems containsDate="1" containsString="0" containsBlank="1" containsMixedTypes="1" minDate="1899-12-30T12:59:02" maxDate="1899-12-30T16:11:07"/>
    </cacheField>
    <cacheField name="Record 13 CN" numFmtId="0">
      <sharedItems containsString="0" containsBlank="1" containsNumber="1" containsInteger="1" minValue="32" maxValue="166"/>
    </cacheField>
    <cacheField name="Record 13 DOW" numFmtId="0">
      <sharedItems containsBlank="1"/>
    </cacheField>
    <cacheField name="Record 13 time" numFmtId="0">
      <sharedItems containsDate="1" containsString="0" containsBlank="1" containsMixedTypes="1" minDate="1899-12-30T12:59:05" maxDate="1899-12-30T16:08:38"/>
    </cacheField>
    <cacheField name="Record 14 CN" numFmtId="0">
      <sharedItems containsString="0" containsBlank="1" containsNumber="1" containsInteger="1" minValue="35" maxValue="166"/>
    </cacheField>
    <cacheField name="Record 14 DOW" numFmtId="0">
      <sharedItems containsBlank="1"/>
    </cacheField>
    <cacheField name="Record 14 time" numFmtId="0">
      <sharedItems containsDate="1" containsString="0" containsBlank="1" containsMixedTypes="1" minDate="1899-12-30T12:59:10" maxDate="1899-12-30T16:08:48"/>
    </cacheField>
    <cacheField name="Record 15 CN" numFmtId="0">
      <sharedItems containsString="0" containsBlank="1" containsNumber="1" containsInteger="1" minValue="39" maxValue="166"/>
    </cacheField>
    <cacheField name="Record 15 DOW" numFmtId="0">
      <sharedItems containsBlank="1"/>
    </cacheField>
    <cacheField name="Record 15 time" numFmtId="0">
      <sharedItems containsDate="1" containsString="0" containsBlank="1" containsMixedTypes="1" minDate="1899-12-30T12:59:18" maxDate="1899-12-30T16:01:58"/>
    </cacheField>
    <cacheField name="Record 16 CN" numFmtId="0">
      <sharedItems containsString="0" containsBlank="1" containsNumber="1" containsInteger="1" minValue="32" maxValue="165"/>
    </cacheField>
    <cacheField name="Record 16 DOW" numFmtId="0">
      <sharedItems containsBlank="1"/>
    </cacheField>
    <cacheField name="Record 16 time" numFmtId="0">
      <sharedItems containsDate="1" containsString="0" containsBlank="1" containsMixedTypes="1" minDate="1899-12-30T12:59:18" maxDate="1899-12-30T16:01:56"/>
    </cacheField>
    <cacheField name="Record 17 CN" numFmtId="0">
      <sharedItems containsString="0" containsBlank="1" containsNumber="1" containsInteger="1" minValue="34" maxValue="166"/>
    </cacheField>
    <cacheField name="Record 17 DOW" numFmtId="0">
      <sharedItems containsBlank="1"/>
    </cacheField>
    <cacheField name="Record 17 time" numFmtId="0">
      <sharedItems containsDate="1" containsString="0" containsBlank="1" containsMixedTypes="1" minDate="1899-12-30T15:28:02" maxDate="1899-12-30T00:00:00"/>
    </cacheField>
    <cacheField name="Record 18 CN" numFmtId="0">
      <sharedItems containsString="0" containsBlank="1" containsNumber="1" containsInteger="1" minValue="40" maxValue="126"/>
    </cacheField>
    <cacheField name="Record 18 DOW" numFmtId="0">
      <sharedItems containsBlank="1"/>
    </cacheField>
    <cacheField name="Record 18 time" numFmtId="0">
      <sharedItems containsString="0" containsBlank="1" containsNumber="1" minValue="0.56083333333333341" maxValue="0.61081018518518515"/>
    </cacheField>
    <cacheField name="Record 19 CN" numFmtId="0">
      <sharedItems containsString="0" containsBlank="1" containsNumber="1" containsInteger="1" minValue="100" maxValue="118"/>
    </cacheField>
    <cacheField name="Record 19 DOW" numFmtId="0">
      <sharedItems containsBlank="1"/>
    </cacheField>
    <cacheField name="Record 19 time" numFmtId="0">
      <sharedItems containsString="0" containsBlank="1" containsNumber="1" minValue="0.56123842592592588" maxValue="0.57114583333333335"/>
    </cacheField>
    <cacheField name="Record 20 CN" numFmtId="0">
      <sharedItems containsString="0" containsBlank="1" containsNumber="1" containsInteger="1" minValue="101" maxValue="104"/>
    </cacheField>
    <cacheField name="Record 20 DOW" numFmtId="0">
      <sharedItems containsBlank="1"/>
    </cacheField>
    <cacheField name="Record 20 time" numFmtId="0">
      <sharedItems containsString="0" containsBlank="1" containsNumber="1" minValue="0.56152777777777774" maxValue="0.57177083333333334"/>
    </cacheField>
    <cacheField name="Record 21 CN" numFmtId="0">
      <sharedItems containsString="0" containsBlank="1" containsNumber="1" containsInteger="1" minValue="107" maxValue="124"/>
    </cacheField>
    <cacheField name="Record 21 DOW" numFmtId="0">
      <sharedItems containsBlank="1"/>
    </cacheField>
    <cacheField name="Record 21 time" numFmtId="0">
      <sharedItems containsString="0" containsBlank="1" containsNumber="1" minValue="0.5626620370370371" maxValue="0.57269675925925922"/>
    </cacheField>
    <cacheField name="Record 22 CN" numFmtId="0">
      <sharedItems containsString="0" containsBlank="1" containsNumber="1" containsInteger="1" minValue="106" maxValue="106"/>
    </cacheField>
    <cacheField name="Record 22 DOW" numFmtId="0">
      <sharedItems containsBlank="1"/>
    </cacheField>
    <cacheField name="Record 22 time" numFmtId="0">
      <sharedItems containsString="0" containsBlank="1" containsNumber="1" minValue="0.56415509259259256" maxValue="0.56415509259259256"/>
    </cacheField>
    <cacheField name="Record 23 CN" numFmtId="0">
      <sharedItems containsNonDate="0" containsString="0" containsBlank="1"/>
    </cacheField>
    <cacheField name="Record 23 DOW" numFmtId="0">
      <sharedItems containsNonDate="0" containsString="0" containsBlank="1"/>
    </cacheField>
    <cacheField name="Record 23 time" numFmtId="0">
      <sharedItems containsNonDate="0" containsString="0" containsBlank="1"/>
    </cacheField>
    <cacheField name="Record 24 CN" numFmtId="0">
      <sharedItems containsNonDate="0" containsString="0" containsBlank="1"/>
    </cacheField>
    <cacheField name="Record 24 DOW" numFmtId="0">
      <sharedItems containsNonDate="0" containsString="0" containsBlank="1"/>
    </cacheField>
    <cacheField name="Record 24 time" numFmtId="0">
      <sharedItems containsNonDate="0" containsString="0" containsBlank="1"/>
    </cacheField>
    <cacheField name="Record 25 CN" numFmtId="0">
      <sharedItems containsNonDate="0" containsString="0" containsBlank="1"/>
    </cacheField>
    <cacheField name="Record 25 DOW" numFmtId="0">
      <sharedItems containsNonDate="0" containsString="0" containsBlank="1"/>
    </cacheField>
    <cacheField name="Record 25 time" numFmtId="0">
      <sharedItems containsNonDate="0" containsString="0" containsBlank="1"/>
    </cacheField>
    <cacheField name="Record 26 CN" numFmtId="0">
      <sharedItems containsNonDate="0" containsString="0" containsBlank="1"/>
    </cacheField>
    <cacheField name="Record 26 DOW" numFmtId="0">
      <sharedItems containsNonDate="0" containsString="0" containsBlank="1"/>
    </cacheField>
    <cacheField name="Record 26 time" numFmtId="0">
      <sharedItems containsNonDate="0" containsString="0" containsBlank="1"/>
    </cacheField>
    <cacheField name="Record 27 CN" numFmtId="0">
      <sharedItems containsNonDate="0" containsString="0" containsBlank="1"/>
    </cacheField>
    <cacheField name="Record 27 DOW" numFmtId="0">
      <sharedItems containsNonDate="0" containsString="0" containsBlank="1"/>
    </cacheField>
    <cacheField name="Record 27 time" numFmtId="0">
      <sharedItems containsNonDate="0" containsString="0" containsBlank="1"/>
    </cacheField>
    <cacheField name="Record 28 CN" numFmtId="0">
      <sharedItems containsNonDate="0" containsString="0" containsBlank="1"/>
    </cacheField>
    <cacheField name="Record 28 DOW" numFmtId="0">
      <sharedItems containsNonDate="0" containsString="0" containsBlank="1"/>
    </cacheField>
    <cacheField name="Record 28 time" numFmtId="0">
      <sharedItems containsNonDate="0" containsString="0" containsBlank="1"/>
    </cacheField>
    <cacheField name="Record 29 CN" numFmtId="0">
      <sharedItems containsNonDate="0" containsString="0" containsBlank="1"/>
    </cacheField>
    <cacheField name="Record 29 DOW" numFmtId="0">
      <sharedItems containsNonDate="0" containsString="0" containsBlank="1"/>
    </cacheField>
    <cacheField name="Record 29 time" numFmtId="0">
      <sharedItems containsNonDate="0" containsString="0" containsBlank="1"/>
    </cacheField>
    <cacheField name="Record 30 CN" numFmtId="0">
      <sharedItems containsNonDate="0" containsString="0" containsBlank="1"/>
    </cacheField>
    <cacheField name="Record 30 DOW" numFmtId="0">
      <sharedItems containsNonDate="0" containsString="0" containsBlank="1"/>
    </cacheField>
    <cacheField name="Record 30 time" numFmtId="0">
      <sharedItems containsNonDate="0" containsString="0" containsBlank="1"/>
    </cacheField>
    <cacheField name="..." numFmtId="0">
      <sharedItems containsNonDate="0" containsString="0" containsBlank="1"/>
    </cacheField>
    <cacheField name="Vide" numFmtId="0">
      <sharedItems containsNonDate="0" containsString="0" containsBlank="1"/>
    </cacheField>
    <cacheField name="OGILITE" numFmtId="0">
      <sharedItems containsString="0" containsBlank="1" containsNumber="1" minValue="0" maxValue="721.38333333333333"/>
    </cacheField>
    <cacheField name="Temps" numFmtId="0">
      <sharedItems containsString="0" containsBlank="1" containsNumber="1" minValue="0" maxValue="60"/>
    </cacheField>
    <cacheField name="Equipe" numFmtId="0">
      <sharedItems containsBlank="1" containsMixedTypes="1" containsNumber="1" containsInteger="1" minValue="0" maxValue="0" count="48">
        <s v="TSO 3"/>
        <s v="TSO 1"/>
        <s v="VervinsO7"/>
        <s v="B77 6"/>
        <s v="VervinsO8"/>
        <s v="COLE2"/>
        <s v="TSO 2"/>
        <s v="ASQ'O 3"/>
        <s v="COLE1"/>
        <s v="COLE3"/>
        <s v="B77 5"/>
        <s v="GO78-1"/>
        <s v="GO78-2"/>
        <s v="VervinsO6"/>
        <s v="B77 7"/>
        <s v="B77 - VERVINSO"/>
        <s v="ESPADCOLE"/>
        <s v="OPA3"/>
        <s v="GO78-3"/>
        <s v="VervinsO3"/>
        <s v="VervinsO5"/>
        <s v="B77 2"/>
        <s v="GO78-10"/>
        <s v="GO78-5"/>
        <s v="VervinsO2"/>
        <s v="B77 1"/>
        <s v="GO78-4"/>
        <s v="OPA2"/>
        <s v="VervinsO4"/>
        <s v="B77 3"/>
        <s v="B77 4"/>
        <s v="ASQ'O 2"/>
        <s v="GO78-6"/>
        <s v="ASQ'O 1"/>
        <s v="GO78-8"/>
        <s v="B77 - OPA"/>
        <s v="VervinsO1"/>
        <s v="ROP2"/>
        <s v="ROP1"/>
        <s v="OPA1"/>
        <s v="TOMBALISE"/>
        <s v="GO78-7"/>
        <s v="GO78-9"/>
        <s v="ESPAD2"/>
        <s v="TSO-ASQ'O 1"/>
        <e v="#N/A"/>
        <m/>
        <n v="0" u="1"/>
      </sharedItems>
    </cacheField>
    <cacheField name="Genre" numFmtId="0">
      <sharedItems containsBlank="1" count="6">
        <s v="Mixte"/>
        <s v="Homme"/>
        <s v="Dame"/>
        <s v="Open"/>
        <e v="#N/A"/>
        <m/>
      </sharedItems>
    </cacheField>
    <cacheField name="Catégorie" numFmtId="0">
      <sharedItems containsBlank="1" count="5">
        <s v="DH14"/>
        <s v="DH12"/>
        <s v="DH10"/>
        <e v="#N/A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">
  <r>
    <n v="1209882"/>
    <s v="ASQO"/>
    <s v="ASQ'O 1"/>
    <s v="Dame"/>
    <s v="DH10"/>
    <s v="1-1"/>
    <n v="40011"/>
    <s v="HEYRMANN"/>
    <s v="LISA"/>
    <n v="2012"/>
    <x v="0"/>
  </r>
  <r>
    <n v="2121266"/>
    <s v="ASQO"/>
    <s v="ASQ'O 1"/>
    <s v="Dame"/>
    <s v="DH10"/>
    <s v="1-2"/>
    <n v="36727"/>
    <s v="PERRIN"/>
    <s v="GARANCE"/>
    <n v="2011"/>
    <x v="0"/>
  </r>
  <r>
    <n v="2039908"/>
    <s v="GO 78"/>
    <s v="GO78-7"/>
    <s v="Dame"/>
    <s v="DH10"/>
    <s v="2-1"/>
    <n v="40278"/>
    <s v="NATHAN"/>
    <s v="LOUISE"/>
    <n v="2013"/>
    <x v="1"/>
  </r>
  <r>
    <m/>
    <s v="GO 78"/>
    <s v="GO78-7"/>
    <s v="Dame"/>
    <s v="DH10"/>
    <s v="2-2"/>
    <n v="41269"/>
    <s v="ORSOLA"/>
    <s v="CAMILLE"/>
    <n v="2013"/>
    <x v="1"/>
  </r>
  <r>
    <n v="349759"/>
    <s v="GO 78"/>
    <s v="GO78-6"/>
    <s v="Homme"/>
    <s v="DH10"/>
    <s v="3-1"/>
    <n v="33561"/>
    <s v="LE ROUX"/>
    <s v="JEAN"/>
    <n v="2011"/>
    <x v="2"/>
  </r>
  <r>
    <m/>
    <s v="GO 78"/>
    <s v="GO78-6"/>
    <s v="Homme"/>
    <s v="DH10"/>
    <s v="3-2"/>
    <n v="37771"/>
    <s v="LE ROUX"/>
    <s v="AUGUSTIN"/>
    <n v="2013"/>
    <x v="1"/>
  </r>
  <r>
    <n v="2147065"/>
    <s v="GO 78"/>
    <s v="GO78-8"/>
    <s v="Homme"/>
    <s v="DH10"/>
    <s v="4-1"/>
    <n v="40259"/>
    <s v="YVON CRESTEY"/>
    <s v="CHARLY"/>
    <n v="2012"/>
    <x v="1"/>
  </r>
  <r>
    <n v="2039905"/>
    <s v="GO 78"/>
    <s v="GO78-8"/>
    <s v="Homme"/>
    <s v="DH10"/>
    <s v="4-2"/>
    <n v="40543"/>
    <s v="SOUCHOIS"/>
    <s v="ARTUS"/>
    <n v="2013"/>
    <x v="1"/>
  </r>
  <r>
    <n v="2141779"/>
    <s v="ROP"/>
    <s v="ROP1"/>
    <s v="Homme"/>
    <s v="DH10"/>
    <s v="5-1"/>
    <n v="37641"/>
    <s v="GASTINEAU"/>
    <s v="TIAGO"/>
    <n v="2011"/>
    <x v="1"/>
  </r>
  <r>
    <s v="?"/>
    <s v="ROP"/>
    <s v="ROP1"/>
    <s v="Homme"/>
    <s v="DH10"/>
    <s v="5-2"/>
    <n v="37265"/>
    <s v="CARDOT"/>
    <s v="ELIOTT"/>
    <n v="2012"/>
    <x v="1"/>
  </r>
  <r>
    <n v="38443"/>
    <s v="VervinsO"/>
    <s v="VervinsO1"/>
    <s v="Homme"/>
    <s v="DH10"/>
    <s v="6-1"/>
    <n v="37854"/>
    <s v="Bador"/>
    <s v="CHARLES"/>
    <n v="2012"/>
    <x v="0"/>
  </r>
  <r>
    <n v="1020708"/>
    <s v="VervinsO"/>
    <s v="VervinsO1"/>
    <s v="Homme"/>
    <s v="DH10"/>
    <s v="6-2"/>
    <n v="41193"/>
    <s v="Lion"/>
    <s v="CYPRIEN"/>
    <n v="2013"/>
    <x v="0"/>
  </r>
  <r>
    <s v="?"/>
    <s v="ESPAD"/>
    <s v="ESPAD2"/>
    <s v="Mixte"/>
    <s v="DH10"/>
    <s v="7-1"/>
    <m/>
    <m/>
    <s v=""/>
    <m/>
    <x v="0"/>
  </r>
  <r>
    <s v="?"/>
    <s v="ESPAD"/>
    <s v="ESPAD2"/>
    <s v="Mixte"/>
    <s v="DH10"/>
    <s v="7-2"/>
    <m/>
    <m/>
    <s v=""/>
    <m/>
    <x v="0"/>
  </r>
  <r>
    <n v="239684"/>
    <s v="OPA"/>
    <s v="OPA1"/>
    <s v="Mixte"/>
    <s v="DH10"/>
    <s v="8-1"/>
    <n v="40116"/>
    <s v="Gilbert"/>
    <s v="GABRIEL"/>
    <n v="2013"/>
    <x v="1"/>
  </r>
  <r>
    <n v="1999070"/>
    <s v="OPA"/>
    <s v="OPA1"/>
    <s v="Mixte"/>
    <s v="DH10"/>
    <s v="8-2"/>
    <n v="40953"/>
    <s v="Gilbert"/>
    <s v="FLORIANE"/>
    <n v="2011"/>
    <x v="1"/>
  </r>
  <r>
    <n v="210748"/>
    <s v="ROP"/>
    <s v="ROP2"/>
    <s v="Mixte"/>
    <s v="DH10"/>
    <s v="9-1"/>
    <n v="40079"/>
    <s v="AVVISATI"/>
    <s v="MILO"/>
    <n v="2011"/>
    <x v="1"/>
  </r>
  <r>
    <s v="?"/>
    <s v="ROP"/>
    <s v="ROP2"/>
    <s v="Mixte"/>
    <s v="DH10"/>
    <s v="9-2"/>
    <n v="38839"/>
    <s v="TOMASSI"/>
    <s v="ILLYANA"/>
    <n v="2012"/>
    <x v="1"/>
  </r>
  <r>
    <m/>
    <s v="GO 78"/>
    <s v="GO78-9"/>
    <s v="Open"/>
    <s v="DH10"/>
    <s v="11-1"/>
    <n v="40001"/>
    <s v="ORSOLA"/>
    <s v="STANISLAS"/>
    <n v="2011"/>
    <x v="1"/>
  </r>
  <r>
    <n v="2039904"/>
    <s v="GO 78"/>
    <s v="GO78-9"/>
    <s v="Open"/>
    <s v="DH10"/>
    <s v="11-2"/>
    <n v="40122"/>
    <s v="FRONTY"/>
    <s v="THOMAS"/>
    <n v="2010"/>
    <x v="1"/>
  </r>
  <r>
    <n v="228368"/>
    <s v="Balise77"/>
    <s v="TOMBALISE"/>
    <s v="Open"/>
    <s v="DH10"/>
    <s v="10-1"/>
    <n v="39546"/>
    <s v="DERLOT"/>
    <s v="ALIX"/>
    <n v="2012"/>
    <x v="1"/>
  </r>
  <r>
    <n v="31709"/>
    <s v="TOM"/>
    <s v="TOMBALISE"/>
    <s v="Open"/>
    <s v="DH10"/>
    <s v="10-2"/>
    <n v="36431"/>
    <s v="MOREY"/>
    <s v="LOUISE"/>
    <n v="2012"/>
    <x v="1"/>
  </r>
  <r>
    <n v="2017722"/>
    <s v="TSO"/>
    <s v="TSO-ASQ'O 1"/>
    <s v="Open"/>
    <s v="DH10"/>
    <s v="12-1"/>
    <n v="39951"/>
    <s v="RAVALT"/>
    <s v="AXEL"/>
    <n v="2011"/>
    <x v="0"/>
  </r>
  <r>
    <n v="2125098"/>
    <s v="ASQO"/>
    <s v="TSO-ASQ'O 1"/>
    <s v="Open"/>
    <s v="DH10"/>
    <s v="12-2"/>
    <n v="36914"/>
    <s v="TESSE"/>
    <s v="MALO"/>
    <n v="2009"/>
    <x v="0"/>
  </r>
  <r>
    <n v="2039909"/>
    <s v="GO 78"/>
    <s v="GO78-3"/>
    <s v="Dame"/>
    <s v="DH12"/>
    <s v="13-1"/>
    <n v="37109"/>
    <s v="LE DINH COSTE"/>
    <s v="MAYLEEN"/>
    <n v="2010"/>
    <x v="2"/>
  </r>
  <r>
    <n v="2147069"/>
    <s v="GO 78"/>
    <s v="GO78-3"/>
    <s v="Dame"/>
    <s v="DH12"/>
    <s v="13-2"/>
    <n v="39660"/>
    <s v="MESTIVIER"/>
    <s v="LISA"/>
    <n v="2009"/>
    <x v="2"/>
  </r>
  <r>
    <n v="1020718"/>
    <s v="VervinsO"/>
    <s v="VervinsO3"/>
    <s v="Dame"/>
    <s v="DH12"/>
    <s v="14-1"/>
    <n v="35430"/>
    <s v="Bador"/>
    <s v="JEANNE"/>
    <n v="2009"/>
    <x v="0"/>
  </r>
  <r>
    <n v="1020719"/>
    <s v="VervinsO"/>
    <s v="VervinsO3"/>
    <s v="Dame"/>
    <s v="DH12"/>
    <s v="14-2"/>
    <n v="40385"/>
    <s v="Lion"/>
    <s v="APOLLINE"/>
    <n v="2010"/>
    <x v="0"/>
  </r>
  <r>
    <n v="38514"/>
    <s v="VervinsO"/>
    <s v="VervinsO5"/>
    <s v="Dame"/>
    <s v="DH12"/>
    <s v="15-1"/>
    <n v="40388"/>
    <s v="Parisot"/>
    <s v="MORGANE"/>
    <n v="2010"/>
    <x v="0"/>
  </r>
  <r>
    <n v="229086"/>
    <s v="VervinsO"/>
    <s v="VervinsO5"/>
    <s v="Dame"/>
    <s v="DH12"/>
    <s v="15-2"/>
    <n v="35984"/>
    <s v="Mavet"/>
    <s v="VALENTINE"/>
    <n v="2010"/>
    <x v="0"/>
  </r>
  <r>
    <n v="2311181"/>
    <s v="Balise77"/>
    <s v="B77 2"/>
    <s v="Homme"/>
    <s v="DH12"/>
    <s v="16-1"/>
    <n v="39890"/>
    <s v="BELLECOURT"/>
    <s v="LOIC"/>
    <n v="2009"/>
    <x v="2"/>
  </r>
  <r>
    <n v="2311183"/>
    <s v="Balise77"/>
    <s v="B77 2"/>
    <s v="Homme"/>
    <s v="DH12"/>
    <s v="16-2"/>
    <n v="40030"/>
    <s v="LAUDET"/>
    <s v="SACHA"/>
    <n v="2009"/>
    <x v="2"/>
  </r>
  <r>
    <n v="2122188"/>
    <s v="GO 78"/>
    <s v="GO78-10"/>
    <s v="Homme"/>
    <s v="DH12"/>
    <s v="17-1"/>
    <n v="38544"/>
    <s v="GAILLY"/>
    <s v="TOBIAS"/>
    <n v="2010"/>
    <x v="2"/>
  </r>
  <r>
    <s v="?"/>
    <s v="GO 78"/>
    <s v="GO78-10"/>
    <s v="Homme"/>
    <s v="DH12"/>
    <s v="17-2"/>
    <n v="41249"/>
    <s v="ARMANT"/>
    <s v="MATHIEU"/>
    <n v="2010"/>
    <x v="1"/>
  </r>
  <r>
    <n v="338964"/>
    <s v="GO 78"/>
    <s v="GO78-5"/>
    <s v="Homme"/>
    <s v="DH12"/>
    <s v="18-1"/>
    <n v="33560"/>
    <s v="LE ROUX"/>
    <s v="ERWAN"/>
    <n v="2010"/>
    <x v="2"/>
  </r>
  <r>
    <m/>
    <s v="GO 78"/>
    <s v="GO78-5"/>
    <s v="Homme"/>
    <s v="DH12"/>
    <s v="18-2"/>
    <n v="39857"/>
    <s v="DUQUESNE"/>
    <s v="TOM"/>
    <n v="2010"/>
    <x v="1"/>
  </r>
  <r>
    <n v="228683"/>
    <s v="VervinsO"/>
    <s v="VervinsO2"/>
    <s v="Homme"/>
    <s v="DH12"/>
    <s v="19-1"/>
    <n v="34690"/>
    <s v="Lavenant"/>
    <s v="ROBIN"/>
    <n v="2009"/>
    <x v="0"/>
  </r>
  <r>
    <n v="242802"/>
    <s v="VervinsO"/>
    <s v="VervinsO2"/>
    <s v="Homme"/>
    <s v="DH12"/>
    <s v="19-2"/>
    <n v="36301"/>
    <s v="Destrez"/>
    <s v="KOBEN"/>
    <n v="2010"/>
    <x v="0"/>
  </r>
  <r>
    <n v="1210936"/>
    <s v="ASQO"/>
    <s v="ASQ'O 2"/>
    <s v="Mixte"/>
    <s v="DH12"/>
    <s v="27-1"/>
    <n v="33260"/>
    <s v="SKOWRONEK"/>
    <s v="PAULINE"/>
    <n v="2010"/>
    <x v="0"/>
  </r>
  <r>
    <n v="2037270"/>
    <s v="ASQO"/>
    <s v="ASQ'O 2"/>
    <s v="Mixte"/>
    <s v="DH12"/>
    <s v="27-2"/>
    <n v="29271"/>
    <s v="HENKY"/>
    <s v="EDOUARD"/>
    <n v="2009"/>
    <x v="0"/>
  </r>
  <r>
    <n v="2144318"/>
    <s v="Balise77"/>
    <s v="B77 1"/>
    <s v="Mixte"/>
    <s v="DH12"/>
    <s v="20-1"/>
    <n v="36704"/>
    <s v="LUCAS VIOU"/>
    <s v="CHARLOTTE"/>
    <n v="2009"/>
    <x v="2"/>
  </r>
  <r>
    <n v="2311188"/>
    <s v="Balise77"/>
    <s v="B77 1"/>
    <s v="Mixte"/>
    <s v="DH12"/>
    <s v="20-2"/>
    <n v="36735"/>
    <s v="NONDEDEO"/>
    <s v="BAPTISTE"/>
    <n v="2009"/>
    <x v="2"/>
  </r>
  <r>
    <n v="1001990"/>
    <s v="GO 78"/>
    <s v="GO78-4"/>
    <s v="Mixte"/>
    <s v="DH12"/>
    <s v="21-1"/>
    <n v="33245"/>
    <s v="THENOZ"/>
    <s v="ARNAUD"/>
    <n v="2010"/>
    <x v="2"/>
  </r>
  <r>
    <m/>
    <s v="GO 78"/>
    <s v="GO78-4"/>
    <s v="Mixte"/>
    <s v="DH12"/>
    <s v="21-2"/>
    <n v="40792"/>
    <s v="LEVAUX"/>
    <s v="AGATHE"/>
    <n v="2009"/>
    <x v="2"/>
  </r>
  <r>
    <n v="2027634"/>
    <s v="OPA"/>
    <s v="OPA2"/>
    <s v="Mixte"/>
    <s v="DH12"/>
    <s v="22-1"/>
    <n v="38809"/>
    <s v="Lemonier"/>
    <s v="VASSILY"/>
    <n v="2010"/>
    <x v="1"/>
  </r>
  <r>
    <s v="?"/>
    <s v="OPA"/>
    <s v="OPA2"/>
    <s v="Mixte"/>
    <s v="DH12"/>
    <s v="22-2"/>
    <n v="38158"/>
    <s v="Chantemargue"/>
    <s v="CHLOÉ"/>
    <n v="2010"/>
    <x v="1"/>
  </r>
  <r>
    <n v="228684"/>
    <s v="VervinsO"/>
    <s v="VervinsO4"/>
    <s v="Mixte"/>
    <s v="DH12"/>
    <s v="23-1"/>
    <n v="36629"/>
    <s v="Devlieger"/>
    <s v="THOMAS"/>
    <n v="2009"/>
    <x v="0"/>
  </r>
  <r>
    <n v="1020707"/>
    <s v="VervinsO"/>
    <s v="VervinsO4"/>
    <s v="Mixte"/>
    <s v="DH12"/>
    <s v="23-2"/>
    <n v="35431"/>
    <s v="Bador"/>
    <s v="ELOÏSE"/>
    <n v="2010"/>
    <x v="0"/>
  </r>
  <r>
    <m/>
    <s v="VervinsO"/>
    <s v="B77 - VERVINSO"/>
    <s v="Open"/>
    <s v="DH12"/>
    <s v="26-1"/>
    <m/>
    <m/>
    <m/>
    <m/>
    <x v="3"/>
  </r>
  <r>
    <n v="2150417"/>
    <s v="Balise77"/>
    <s v="B77 - VERVINSO"/>
    <s v="Open"/>
    <s v="DH12"/>
    <s v="26-2"/>
    <n v="40599"/>
    <s v="MONTACIE"/>
    <s v="VICTOR"/>
    <n v="2010"/>
    <x v="1"/>
  </r>
  <r>
    <n v="2150413"/>
    <s v="Balise77"/>
    <s v="B77 3"/>
    <s v="Open"/>
    <s v="DH12"/>
    <s v="24-1"/>
    <n v="40135"/>
    <s v="BENSET"/>
    <s v="ESTELLE"/>
    <n v="2008"/>
    <x v="1"/>
  </r>
  <r>
    <n v="2150414"/>
    <s v="Balise77"/>
    <s v="B77 3"/>
    <s v="Open"/>
    <s v="DH12"/>
    <s v="24-2"/>
    <n v="40168"/>
    <s v="DUSSAIX"/>
    <s v="MARGAUX"/>
    <n v="2010"/>
    <x v="1"/>
  </r>
  <r>
    <n v="2311182"/>
    <s v="Balise77"/>
    <s v="B77 4"/>
    <s v="Open"/>
    <s v="DH12"/>
    <s v="25-1"/>
    <n v="39909"/>
    <s v="DE LA ROCHE"/>
    <s v="PAUL"/>
    <n v="2010"/>
    <x v="2"/>
  </r>
  <r>
    <n v="2311184"/>
    <s v="Balise77"/>
    <s v="B77 4"/>
    <s v="Open"/>
    <s v="DH12"/>
    <s v="25-2"/>
    <n v="39910"/>
    <s v="DE LA ROCHE"/>
    <s v="RAPHAEL"/>
    <n v="2008"/>
    <x v="2"/>
  </r>
  <r>
    <n v="2113830"/>
    <s v="Balise77"/>
    <s v="B77 7"/>
    <s v="Dame"/>
    <s v="DH14"/>
    <s v="28-1"/>
    <n v="38480"/>
    <s v="KOEPP"/>
    <s v="SONORA"/>
    <n v="2008"/>
    <x v="2"/>
  </r>
  <r>
    <n v="1001028"/>
    <s v="Balise77"/>
    <s v="B77 7"/>
    <s v="Dame"/>
    <s v="DH14"/>
    <s v="28-2"/>
    <n v="36820"/>
    <s v="LANFRANCHI"/>
    <s v="LUCINE"/>
    <n v="2008"/>
    <x v="2"/>
  </r>
  <r>
    <s v="?"/>
    <s v="COLE"/>
    <s v="COLE2"/>
    <s v="Dame"/>
    <s v="DH14"/>
    <s v="43-1"/>
    <n v="40626"/>
    <s v="GIRARD"/>
    <s v="Camille"/>
    <n v="2007"/>
    <x v="2"/>
  </r>
  <r>
    <n v="2049174"/>
    <s v="COLE"/>
    <s v="COLE2"/>
    <s v="Dame"/>
    <s v="DH14"/>
    <s v="43-2"/>
    <n v="27680"/>
    <s v="COLOMBIER POCHARD"/>
    <s v="Elisa"/>
    <n v="2007"/>
    <x v="2"/>
  </r>
  <r>
    <n v="1020710"/>
    <s v="VervinsO"/>
    <s v="VervinsO7"/>
    <s v="Dame"/>
    <s v="DH14"/>
    <s v="29-1"/>
    <n v="35311"/>
    <s v="Destrez"/>
    <s v="HABYGAËL"/>
    <n v="2008"/>
    <x v="0"/>
  </r>
  <r>
    <n v="1020717"/>
    <s v="VervinsO"/>
    <s v="VervinsO7"/>
    <s v="Dame"/>
    <s v="DH14"/>
    <s v="29-2"/>
    <n v="36657"/>
    <s v="Destrez"/>
    <s v="EMMY"/>
    <n v="2007"/>
    <x v="0"/>
  </r>
  <r>
    <n v="2082468"/>
    <s v="Balise77"/>
    <s v="B77 5"/>
    <s v="Homme"/>
    <s v="DH14"/>
    <s v="30-1"/>
    <n v="38550"/>
    <s v="ROGUIEZ"/>
    <s v="TIMÉO"/>
    <n v="2008"/>
    <x v="2"/>
  </r>
  <r>
    <n v="2144314"/>
    <s v="Balise77"/>
    <s v="B77 5"/>
    <s v="Homme"/>
    <s v="DH14"/>
    <s v="30-2"/>
    <n v="36732"/>
    <s v="CHAFI"/>
    <s v="YANIS"/>
    <n v="2007"/>
    <x v="4"/>
  </r>
  <r>
    <n v="2420989"/>
    <s v="Balise77"/>
    <s v="B77 6"/>
    <s v="Homme"/>
    <s v="DH14"/>
    <s v="31-1"/>
    <n v="38484"/>
    <s v="FRENOY"/>
    <s v="ANATOLE"/>
    <n v="2007"/>
    <x v="4"/>
  </r>
  <r>
    <n v="8002209"/>
    <s v="Balise77"/>
    <s v="B77 6"/>
    <s v="Homme"/>
    <s v="DH14"/>
    <s v="31-2"/>
    <n v="38485"/>
    <s v="BROCHOT"/>
    <s v="RÉMI"/>
    <n v="2007"/>
    <x v="4"/>
  </r>
  <r>
    <n v="2150416"/>
    <s v="Balise77"/>
    <s v="B77 8"/>
    <s v="Homme"/>
    <s v="DH14"/>
    <s v="32-1"/>
    <n v="40155"/>
    <s v="ZHANG"/>
    <s v="FÉLIX"/>
    <n v="2008"/>
    <x v="2"/>
  </r>
  <r>
    <n v="2311186"/>
    <s v="Balise77"/>
    <s v="B77 8"/>
    <s v="Homme"/>
    <s v="DH14"/>
    <s v="32-2"/>
    <n v="40311"/>
    <s v="RICHARD"/>
    <s v="MATHIS"/>
    <n v="2007"/>
    <x v="1"/>
  </r>
  <r>
    <n v="2061530"/>
    <s v="COLE"/>
    <s v="COLE3"/>
    <s v="Homme"/>
    <s v="DH14"/>
    <s v="44-1"/>
    <n v="36880"/>
    <s v="PAYET"/>
    <s v="Nathan"/>
    <n v="2007"/>
    <x v="4"/>
  </r>
  <r>
    <s v="?"/>
    <s v="COLE"/>
    <s v="COLE3"/>
    <s v="Homme"/>
    <s v="DH14"/>
    <s v="44-2"/>
    <n v="38790"/>
    <s v="DUBOIS"/>
    <s v="Matthéo"/>
    <n v="2007"/>
    <x v="2"/>
  </r>
  <r>
    <n v="2017713"/>
    <s v="TSO"/>
    <s v="TSO 1"/>
    <s v="Homme"/>
    <s v="DH14"/>
    <s v="33-1"/>
    <n v="39028"/>
    <s v="MATHOT"/>
    <s v="THIBAUT"/>
    <n v="2007"/>
    <x v="0"/>
  </r>
  <r>
    <n v="2017721"/>
    <s v="TSO"/>
    <s v="TSO 1"/>
    <s v="Homme"/>
    <s v="DH14"/>
    <s v="33-2"/>
    <n v="38935"/>
    <s v="THEUREL"/>
    <s v="SAMUEL"/>
    <n v="2007"/>
    <x v="0"/>
  </r>
  <r>
    <n v="38517"/>
    <s v="VervinsO"/>
    <s v="VervinsO6"/>
    <s v="Homme"/>
    <s v="DH14"/>
    <s v="34-1"/>
    <n v="36630"/>
    <s v="Devlieger"/>
    <s v="THIBAUT"/>
    <n v="2008"/>
    <x v="0"/>
  </r>
  <r>
    <n v="1020716"/>
    <s v="VervinsO"/>
    <s v="VervinsO6"/>
    <s v="Homme"/>
    <s v="DH14"/>
    <s v="34-2"/>
    <n v="40389"/>
    <s v="Parisot"/>
    <s v="ETHAN"/>
    <n v="2008"/>
    <x v="0"/>
  </r>
  <r>
    <n v="501481"/>
    <s v="ASQO"/>
    <s v="ASQ'O 3"/>
    <s v="Mixte"/>
    <s v="DH14"/>
    <s v="35-1"/>
    <n v="39341"/>
    <s v="TESSE"/>
    <s v="ZÉLIE"/>
    <n v="2007"/>
    <x v="0"/>
  </r>
  <r>
    <n v="1209892"/>
    <s v="ASQO"/>
    <s v="ASQ'O 3"/>
    <s v="Mixte"/>
    <s v="DH14"/>
    <s v="35-2"/>
    <n v="40266"/>
    <s v="HEYRMANN"/>
    <s v="FLORENT"/>
    <n v="2008"/>
    <x v="0"/>
  </r>
  <r>
    <n v="1910517"/>
    <s v="COLE"/>
    <s v="COLE1"/>
    <s v="Mixte"/>
    <s v="DH14"/>
    <s v="42-1"/>
    <n v="38639"/>
    <s v="RAVELET"/>
    <s v="Gael"/>
    <n v="2008"/>
    <x v="1"/>
  </r>
  <r>
    <s v="?"/>
    <s v="COLE"/>
    <s v="COLE1"/>
    <s v="Mixte"/>
    <s v="DH14"/>
    <s v="42-2"/>
    <n v="38637"/>
    <s v="MARQUEZE POUEY"/>
    <s v="Morgane"/>
    <n v="2008"/>
    <x v="1"/>
  </r>
  <r>
    <s v="?"/>
    <s v="ESPAD"/>
    <s v="ESPAD1"/>
    <s v="Mixte"/>
    <s v="DH14"/>
    <s v="36-1"/>
    <m/>
    <m/>
    <s v=""/>
    <m/>
    <x v="0"/>
  </r>
  <r>
    <s v="?"/>
    <s v="ESPAD"/>
    <s v="ESPAD1"/>
    <s v="Mixte"/>
    <s v="DH14"/>
    <s v="36-2"/>
    <m/>
    <m/>
    <s v=""/>
    <m/>
    <x v="0"/>
  </r>
  <r>
    <n v="2800187"/>
    <s v="GO 78"/>
    <s v="GO78-1"/>
    <s v="Mixte"/>
    <s v="DH14"/>
    <s v="37-1"/>
    <n v="30002"/>
    <s v="THENOZ"/>
    <s v="JÉRÉMIE"/>
    <n v="2008"/>
    <x v="4"/>
  </r>
  <r>
    <s v="?"/>
    <s v="GO 78"/>
    <s v="GO78-1"/>
    <s v="Mixte"/>
    <s v="DH14"/>
    <s v="37-2"/>
    <n v="40029"/>
    <s v="GIRARDEAU"/>
    <s v="VICTORIA"/>
    <n v="2007"/>
    <x v="2"/>
  </r>
  <r>
    <n v="2039903"/>
    <s v="GO 78"/>
    <s v="GO78-2"/>
    <s v="Mixte"/>
    <s v="DH14"/>
    <s v="38-1"/>
    <n v="39931"/>
    <s v="LE ROY"/>
    <s v="AXELLE"/>
    <n v="2008"/>
    <x v="2"/>
  </r>
  <r>
    <m/>
    <s v="GO 78"/>
    <s v="GO78-2"/>
    <s v="Mixte"/>
    <s v="DH14"/>
    <s v="38-2"/>
    <n v="39856"/>
    <s v="DUQUESNE"/>
    <s v="LUC"/>
    <n v="2008"/>
    <x v="2"/>
  </r>
  <r>
    <n v="2017715"/>
    <s v="TSO"/>
    <s v="TSO 2"/>
    <s v="Mixte"/>
    <s v="DH14"/>
    <s v="40-1"/>
    <n v="40495"/>
    <s v="RAVALT"/>
    <s v="ROBIN"/>
    <n v="2007"/>
    <x v="0"/>
  </r>
  <r>
    <n v="2017728"/>
    <s v="TSO"/>
    <s v="TSO 2"/>
    <s v="Mixte"/>
    <s v="DH14"/>
    <s v="40-2"/>
    <n v="40494"/>
    <s v="ODDOU"/>
    <s v="MARGOT"/>
    <n v="2007"/>
    <x v="0"/>
  </r>
  <r>
    <n v="2017717"/>
    <s v="TSO"/>
    <s v="TSO 3"/>
    <s v="Mixte"/>
    <s v="DH14"/>
    <s v="39-1"/>
    <n v="38531"/>
    <s v="RAVALT"/>
    <s v="THIBAULT"/>
    <n v="2007"/>
    <x v="0"/>
  </r>
  <r>
    <n v="8152007"/>
    <s v="TSO"/>
    <s v="TSO 3"/>
    <s v="Mixte"/>
    <s v="DH14"/>
    <s v="39-2"/>
    <n v="33183"/>
    <s v="MASSON"/>
    <s v="PRUNE"/>
    <n v="2007"/>
    <x v="0"/>
  </r>
  <r>
    <n v="1020700"/>
    <s v="VervinsO"/>
    <s v="VervinsO8"/>
    <s v="Mixte"/>
    <s v="DH14"/>
    <s v="41-1"/>
    <n v="33270"/>
    <s v="Mavet"/>
    <s v="JULES"/>
    <n v="2008"/>
    <x v="0"/>
  </r>
  <r>
    <n v="1020714"/>
    <s v="VervinsO"/>
    <s v="VervinsO8"/>
    <s v="Mixte"/>
    <s v="DH14"/>
    <s v="41-2"/>
    <n v="33221"/>
    <s v="Moulière"/>
    <s v="LOLA"/>
    <n v="2007"/>
    <x v="0"/>
  </r>
  <r>
    <n v="2113817"/>
    <s v="OPA"/>
    <m/>
    <s v="Open"/>
    <s v="DH14"/>
    <m/>
    <n v="38932"/>
    <s v="Chantemargue"/>
    <s v="LOUIS"/>
    <n v="2007"/>
    <x v="2"/>
  </r>
  <r>
    <m/>
    <m/>
    <m/>
    <m/>
    <m/>
    <m/>
    <m/>
    <m/>
    <m/>
    <m/>
    <x v="3"/>
  </r>
  <r>
    <m/>
    <m/>
    <m/>
    <m/>
    <m/>
    <m/>
    <m/>
    <m/>
    <m/>
    <m/>
    <x v="3"/>
  </r>
  <r>
    <m/>
    <m/>
    <m/>
    <m/>
    <m/>
    <m/>
    <m/>
    <m/>
    <m/>
    <m/>
    <x v="3"/>
  </r>
  <r>
    <m/>
    <m/>
    <m/>
    <m/>
    <m/>
    <m/>
    <m/>
    <m/>
    <m/>
    <m/>
    <x v="3"/>
  </r>
  <r>
    <m/>
    <m/>
    <m/>
    <m/>
    <m/>
    <m/>
    <m/>
    <m/>
    <m/>
    <m/>
    <x v="3"/>
  </r>
  <r>
    <m/>
    <m/>
    <m/>
    <m/>
    <m/>
    <m/>
    <m/>
    <m/>
    <m/>
    <m/>
    <x v="3"/>
  </r>
  <r>
    <m/>
    <m/>
    <m/>
    <m/>
    <m/>
    <m/>
    <m/>
    <m/>
    <m/>
    <m/>
    <x v="3"/>
  </r>
  <r>
    <m/>
    <m/>
    <m/>
    <m/>
    <m/>
    <m/>
    <m/>
    <m/>
    <m/>
    <m/>
    <x v="3"/>
  </r>
  <r>
    <m/>
    <m/>
    <m/>
    <m/>
    <m/>
    <m/>
    <m/>
    <m/>
    <m/>
    <m/>
    <x v="3"/>
  </r>
  <r>
    <m/>
    <m/>
    <m/>
    <m/>
    <m/>
    <m/>
    <m/>
    <m/>
    <m/>
    <m/>
    <x v="3"/>
  </r>
  <r>
    <m/>
    <m/>
    <m/>
    <m/>
    <m/>
    <m/>
    <m/>
    <m/>
    <m/>
    <m/>
    <x v="3"/>
  </r>
  <r>
    <m/>
    <m/>
    <m/>
    <m/>
    <m/>
    <m/>
    <m/>
    <m/>
    <m/>
    <m/>
    <x v="3"/>
  </r>
  <r>
    <m/>
    <m/>
    <m/>
    <m/>
    <m/>
    <m/>
    <m/>
    <m/>
    <m/>
    <m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4">
  <r>
    <n v="31709"/>
    <s v="TOM"/>
    <s v="TOMBALISE"/>
    <x v="0"/>
    <x v="0"/>
    <s v="10-2"/>
    <n v="36431"/>
    <s v="MOREY"/>
    <s v="LOUISE"/>
    <n v="2012"/>
    <s v="VERTE"/>
    <s v="OUI"/>
  </r>
  <r>
    <n v="38443"/>
    <s v="VervinsO"/>
    <s v="VervinsO1"/>
    <x v="1"/>
    <x v="0"/>
    <s v="6-1"/>
    <n v="37854"/>
    <s v="BADOR"/>
    <s v="CHARLES"/>
    <n v="2012"/>
    <s v="SO"/>
    <s v="OUI"/>
  </r>
  <r>
    <n v="38514"/>
    <s v="VervinsO"/>
    <s v="VervinsO5"/>
    <x v="2"/>
    <x v="1"/>
    <s v="15-1"/>
    <n v="40388"/>
    <s v="PARISOT"/>
    <s v="MORGANE"/>
    <n v="2010"/>
    <s v="SO"/>
    <s v="OUI"/>
  </r>
  <r>
    <n v="38517"/>
    <s v="VervinsO"/>
    <s v="VervinsO6"/>
    <x v="1"/>
    <x v="2"/>
    <s v="34-1"/>
    <n v="36630"/>
    <s v="DEVLIEGER"/>
    <s v="THIBAUT"/>
    <n v="2008"/>
    <s v="SO"/>
    <s v="OUI"/>
  </r>
  <r>
    <n v="210748"/>
    <s v="ROP"/>
    <s v="ROP2"/>
    <x v="3"/>
    <x v="0"/>
    <s v="9-1"/>
    <n v="40079"/>
    <s v="AVVISATI"/>
    <s v="MILO"/>
    <n v="2011"/>
    <s v="VERTE"/>
    <s v="NON"/>
  </r>
  <r>
    <n v="228368"/>
    <s v="Balise77"/>
    <s v="TOMBALISE"/>
    <x v="0"/>
    <x v="0"/>
    <s v="10-1"/>
    <n v="39546"/>
    <s v="DERLOT"/>
    <s v="ALIX"/>
    <n v="2012"/>
    <s v="VERTE"/>
    <s v="OUI"/>
  </r>
  <r>
    <n v="228683"/>
    <s v="VervinsO"/>
    <s v="VervinsO2"/>
    <x v="1"/>
    <x v="1"/>
    <s v="19-1"/>
    <n v="34690"/>
    <s v="LAVENANT"/>
    <s v="ROBIN"/>
    <n v="2009"/>
    <s v="SO"/>
    <s v="OUI"/>
  </r>
  <r>
    <n v="228684"/>
    <s v="VervinsO"/>
    <s v="VervinsO4"/>
    <x v="3"/>
    <x v="1"/>
    <s v="23-1"/>
    <n v="36629"/>
    <s v="DEVLIEGER"/>
    <s v="THOMAS"/>
    <n v="2009"/>
    <s v="SO"/>
    <s v="OUI"/>
  </r>
  <r>
    <n v="229086"/>
    <s v="VervinsO"/>
    <s v="VervinsO5"/>
    <x v="2"/>
    <x v="1"/>
    <s v="15-2"/>
    <n v="35984"/>
    <s v="MAVET"/>
    <s v="VALENTINE"/>
    <n v="2010"/>
    <s v="SO"/>
    <s v="OUI"/>
  </r>
  <r>
    <n v="239684"/>
    <s v="OPA"/>
    <s v="OPA1"/>
    <x v="3"/>
    <x v="0"/>
    <s v="8-1"/>
    <n v="40116"/>
    <s v="GILBERT"/>
    <s v="GABRIEL"/>
    <n v="2013"/>
    <s v="VERTE"/>
    <s v="NON"/>
  </r>
  <r>
    <n v="242802"/>
    <s v="VervinsO"/>
    <s v="VervinsO2"/>
    <x v="1"/>
    <x v="1"/>
    <s v="19-2"/>
    <n v="36301"/>
    <s v="DESTREZ"/>
    <s v="KOBEN"/>
    <n v="2010"/>
    <s v="SO"/>
    <s v="OUI"/>
  </r>
  <r>
    <n v="243054"/>
    <s v="GO 78"/>
    <s v="GO78-4"/>
    <x v="3"/>
    <x v="1"/>
    <s v="21-2"/>
    <n v="40792"/>
    <s v="LEVAUX"/>
    <s v="AGATHE"/>
    <n v="2009"/>
    <s v="BLEUE"/>
    <s v="OUI"/>
  </r>
  <r>
    <n v="334434"/>
    <s v="GO 78"/>
    <s v="GO78-9"/>
    <x v="0"/>
    <x v="0"/>
    <s v="11-1"/>
    <n v="40001"/>
    <s v="ORSOLA"/>
    <s v="STANISLAS"/>
    <n v="2011"/>
    <s v="VERTE"/>
    <s v="NON"/>
  </r>
  <r>
    <n v="338005"/>
    <s v="GO 78"/>
    <s v="GO78-6"/>
    <x v="1"/>
    <x v="0"/>
    <s v="3-2"/>
    <n v="37771"/>
    <s v="LE ROUX"/>
    <s v="AUGUSTIN"/>
    <n v="2013"/>
    <s v="VERTE"/>
    <s v="OUI"/>
  </r>
  <r>
    <n v="338964"/>
    <s v="GO 78"/>
    <s v="GO78-5"/>
    <x v="1"/>
    <x v="1"/>
    <s v="18-1"/>
    <n v="33560"/>
    <s v="LE ROUX"/>
    <s v="ERWAN"/>
    <n v="2010"/>
    <s v="BLEUE"/>
    <s v="OUI"/>
  </r>
  <r>
    <n v="338970"/>
    <s v="GO 78"/>
    <s v="GO78-7"/>
    <x v="2"/>
    <x v="0"/>
    <s v="2-2"/>
    <n v="41269"/>
    <s v="ORSOLA"/>
    <s v="CAMILLE"/>
    <n v="2013"/>
    <s v="VERTE"/>
    <s v="OUI"/>
  </r>
  <r>
    <n v="349757"/>
    <s v="GO 78"/>
    <s v="GO78-5"/>
    <x v="1"/>
    <x v="1"/>
    <s v="18-2"/>
    <n v="39857"/>
    <s v="DUQUESNE"/>
    <s v="TOM"/>
    <n v="2010"/>
    <s v="VERTE"/>
    <s v="OUI"/>
  </r>
  <r>
    <n v="349759"/>
    <s v="GO 78"/>
    <s v="GO78-6"/>
    <x v="1"/>
    <x v="0"/>
    <s v="3-1"/>
    <n v="33561"/>
    <s v="LE ROUX"/>
    <s v="JEAN"/>
    <n v="2011"/>
    <s v="BLEUE"/>
    <s v="OUI"/>
  </r>
  <r>
    <n v="501481"/>
    <s v="ASQO"/>
    <s v="ASQ'O 3"/>
    <x v="3"/>
    <x v="2"/>
    <s v="35-1"/>
    <n v="39341"/>
    <s v="TESSE"/>
    <s v="ZÉLIE"/>
    <n v="2007"/>
    <s v="SO"/>
    <s v="OUI"/>
  </r>
  <r>
    <n v="1001028"/>
    <s v="Balise77"/>
    <s v="B77 7"/>
    <x v="2"/>
    <x v="2"/>
    <s v="28-2"/>
    <n v="36820"/>
    <s v="LANFRANCHI"/>
    <s v="LUCINE"/>
    <n v="2008"/>
    <s v="BLEUE"/>
    <s v="OUI"/>
  </r>
  <r>
    <n v="1001990"/>
    <s v="GO 78"/>
    <s v="GO78-4"/>
    <x v="3"/>
    <x v="1"/>
    <s v="21-1"/>
    <n v="33245"/>
    <s v="THENOZ"/>
    <s v="ARNAUD"/>
    <n v="2010"/>
    <s v="BLEUE"/>
    <s v="OUI"/>
  </r>
  <r>
    <n v="1020700"/>
    <s v="VervinsO"/>
    <s v="VervinsO8"/>
    <x v="3"/>
    <x v="2"/>
    <s v="41-1"/>
    <n v="33270"/>
    <s v="MAVET"/>
    <s v="JULES"/>
    <n v="2008"/>
    <s v="SO"/>
    <s v="OUI"/>
  </r>
  <r>
    <n v="1020707"/>
    <s v="VervinsO"/>
    <s v="VervinsO4"/>
    <x v="3"/>
    <x v="1"/>
    <s v="23-2"/>
    <n v="35431"/>
    <s v="BADOR"/>
    <s v="ELOÏSE"/>
    <n v="2010"/>
    <s v="SO"/>
    <s v="OUI"/>
  </r>
  <r>
    <n v="1020708"/>
    <s v="VervinsO"/>
    <s v="VervinsO1"/>
    <x v="1"/>
    <x v="0"/>
    <s v="6-2"/>
    <n v="41193"/>
    <s v="LION"/>
    <s v="CYPRIEN"/>
    <n v="2013"/>
    <s v="SO"/>
    <s v="OUI"/>
  </r>
  <r>
    <n v="1020710"/>
    <s v="VervinsO"/>
    <s v="VervinsO7"/>
    <x v="2"/>
    <x v="2"/>
    <s v="29-1"/>
    <n v="35311"/>
    <s v="DESTREZ"/>
    <s v="HABYGAËL"/>
    <n v="2008"/>
    <s v="SO"/>
    <s v="OUI"/>
  </r>
  <r>
    <n v="1020714"/>
    <s v="VervinsO"/>
    <s v="VervinsO8"/>
    <x v="3"/>
    <x v="2"/>
    <s v="41-2"/>
    <n v="33221"/>
    <s v="MOULIÈRE"/>
    <s v="LOLA"/>
    <n v="2007"/>
    <s v="SO"/>
    <s v="OUI"/>
  </r>
  <r>
    <n v="1020715"/>
    <s v="VervinsO"/>
    <s v="B77 - VERVINSO"/>
    <x v="0"/>
    <x v="1"/>
    <s v="26-1"/>
    <n v="33220"/>
    <s v="MOULIERE"/>
    <s v="LOUISE"/>
    <m/>
    <s v="SO"/>
    <s v="OUI"/>
  </r>
  <r>
    <n v="1020716"/>
    <s v="VervinsO"/>
    <s v="VervinsO6"/>
    <x v="1"/>
    <x v="2"/>
    <s v="34-2"/>
    <n v="40389"/>
    <s v="PARISOT"/>
    <s v="ETHAN"/>
    <n v="2008"/>
    <s v="SO"/>
    <s v="OUI"/>
  </r>
  <r>
    <n v="1020717"/>
    <s v="VervinsO"/>
    <s v="VervinsO7"/>
    <x v="2"/>
    <x v="2"/>
    <s v="29-2"/>
    <n v="36657"/>
    <s v="DESTREZ"/>
    <s v="EMMY"/>
    <n v="2007"/>
    <s v="SO"/>
    <s v="OUI"/>
  </r>
  <r>
    <n v="1020718"/>
    <s v="VervinsO"/>
    <s v="VervinsO3"/>
    <x v="2"/>
    <x v="1"/>
    <s v="14-1"/>
    <n v="35430"/>
    <s v="BADOR"/>
    <s v="JEANNE"/>
    <n v="2009"/>
    <s v="SO"/>
    <s v="OUI"/>
  </r>
  <r>
    <n v="1020719"/>
    <s v="VervinsO"/>
    <s v="VervinsO3"/>
    <x v="2"/>
    <x v="1"/>
    <s v="14-2"/>
    <n v="40385"/>
    <s v="LION"/>
    <s v="APOLLINE"/>
    <n v="2010"/>
    <s v="SO"/>
    <s v="OUI"/>
  </r>
  <r>
    <n v="1209882"/>
    <s v="ASQO"/>
    <s v="ASQ'O 1"/>
    <x v="2"/>
    <x v="0"/>
    <s v="1-1"/>
    <n v="40011"/>
    <s v="HEYRMANN"/>
    <s v="LISA"/>
    <n v="2012"/>
    <s v="SO"/>
    <s v="OUI"/>
  </r>
  <r>
    <n v="1209892"/>
    <s v="ASQO"/>
    <s v="ASQ'O 3"/>
    <x v="3"/>
    <x v="2"/>
    <s v="35-2"/>
    <n v="40266"/>
    <s v="HEYRMANN"/>
    <s v="FLORENT"/>
    <n v="2008"/>
    <s v="SO"/>
    <s v="OUI"/>
  </r>
  <r>
    <n v="1210936"/>
    <s v="ASQO"/>
    <s v="ASQ'O 2"/>
    <x v="3"/>
    <x v="1"/>
    <s v="27-1"/>
    <n v="33260"/>
    <s v="SKOWRONEK"/>
    <s v="PAULINE"/>
    <n v="2010"/>
    <s v="SO"/>
    <s v="OUI"/>
  </r>
  <r>
    <n v="1910517"/>
    <s v="COLE"/>
    <s v="COLE1"/>
    <x v="3"/>
    <x v="2"/>
    <s v="42-1"/>
    <n v="38639"/>
    <s v="RAVELET"/>
    <s v="Gael"/>
    <n v="2008"/>
    <s v="VERTE"/>
    <s v="NON"/>
  </r>
  <r>
    <n v="1999070"/>
    <s v="OPA"/>
    <s v="OPA1"/>
    <x v="3"/>
    <x v="0"/>
    <s v="8-2"/>
    <n v="40953"/>
    <s v="GILBERT"/>
    <s v="FLORIANE"/>
    <n v="2011"/>
    <s v="VERTE"/>
    <s v="NON"/>
  </r>
  <r>
    <n v="2017713"/>
    <s v="TSO"/>
    <s v="TSO 1"/>
    <x v="1"/>
    <x v="2"/>
    <s v="33-1"/>
    <n v="39028"/>
    <s v="MATHOT"/>
    <s v="THIBAUT"/>
    <n v="2007"/>
    <s v="SO"/>
    <s v="OUI"/>
  </r>
  <r>
    <n v="2017715"/>
    <s v="TSO"/>
    <s v="TSO 2"/>
    <x v="3"/>
    <x v="2"/>
    <s v="40-1"/>
    <n v="40495"/>
    <s v="RAVALT"/>
    <s v="ROBIN"/>
    <n v="2007"/>
    <s v="SO"/>
    <s v="OUI"/>
  </r>
  <r>
    <n v="2017717"/>
    <s v="TSO"/>
    <s v="TSO 3"/>
    <x v="3"/>
    <x v="2"/>
    <s v="39-1"/>
    <n v="38531"/>
    <s v="RAVALT"/>
    <s v="THIBAULT"/>
    <n v="2007"/>
    <s v="SO"/>
    <s v="OUI"/>
  </r>
  <r>
    <n v="2017721"/>
    <s v="TSO"/>
    <s v="TSO 1"/>
    <x v="1"/>
    <x v="2"/>
    <s v="33-2"/>
    <n v="38935"/>
    <s v="THEUREL"/>
    <s v="SAMUEL"/>
    <n v="2007"/>
    <s v="SO"/>
    <s v="OUI"/>
  </r>
  <r>
    <n v="2017722"/>
    <s v="TSO"/>
    <s v="TSO-ASQ'O 1"/>
    <x v="0"/>
    <x v="0"/>
    <s v="12-1"/>
    <n v="39951"/>
    <s v="RAVALT"/>
    <s v="AXEL"/>
    <n v="2011"/>
    <s v="SO"/>
    <s v="OUI"/>
  </r>
  <r>
    <n v="2017728"/>
    <s v="TSO"/>
    <s v="TSO 2"/>
    <x v="3"/>
    <x v="2"/>
    <s v="40-2"/>
    <n v="40494"/>
    <s v="ODDOU"/>
    <s v="MARGOT"/>
    <n v="2007"/>
    <s v="SO"/>
    <s v="OUI"/>
  </r>
  <r>
    <n v="2027634"/>
    <s v="OPA"/>
    <s v="OPA2"/>
    <x v="3"/>
    <x v="1"/>
    <s v="22-1"/>
    <n v="38809"/>
    <s v="LEMONIER"/>
    <s v="VASSILY"/>
    <n v="2010"/>
    <s v="VERTE"/>
    <s v="NON"/>
  </r>
  <r>
    <n v="2037270"/>
    <s v="ASQO"/>
    <s v="ASQ'O 2"/>
    <x v="3"/>
    <x v="1"/>
    <s v="27-2"/>
    <n v="29271"/>
    <s v="HENKY"/>
    <s v="EDOUARD"/>
    <n v="2009"/>
    <s v="SO"/>
    <s v="OUI"/>
  </r>
  <r>
    <n v="2039903"/>
    <s v="GO 78"/>
    <s v="GO78-2"/>
    <x v="3"/>
    <x v="2"/>
    <s v="38-1"/>
    <n v="39931"/>
    <s v="LE ROY"/>
    <s v="AXELLE"/>
    <n v="2008"/>
    <s v="BLEUE"/>
    <s v="OUI"/>
  </r>
  <r>
    <n v="2039904"/>
    <s v="GO 78"/>
    <s v="GO78-9"/>
    <x v="0"/>
    <x v="0"/>
    <s v="11-2"/>
    <n v="40122"/>
    <s v="FRONTY"/>
    <s v="THOMAS"/>
    <n v="2010"/>
    <s v="VERTE"/>
    <s v="OUI"/>
  </r>
  <r>
    <n v="2039905"/>
    <s v="GO 78"/>
    <s v="GO78-8"/>
    <x v="1"/>
    <x v="0"/>
    <s v="4-2"/>
    <n v="40543"/>
    <s v="SOUCHOIS"/>
    <s v="ARTUS"/>
    <n v="2013"/>
    <s v="VERTE"/>
    <s v="OUI"/>
  </r>
  <r>
    <n v="2039908"/>
    <s v="GO 78"/>
    <s v="GO78-7"/>
    <x v="2"/>
    <x v="0"/>
    <s v="2-1"/>
    <n v="40278"/>
    <s v="NATHAN"/>
    <s v="LOUISE"/>
    <n v="2013"/>
    <s v="VERTE"/>
    <s v="OUI"/>
  </r>
  <r>
    <n v="2039909"/>
    <s v="GO 78"/>
    <s v="GO78-3"/>
    <x v="2"/>
    <x v="1"/>
    <s v="13-1"/>
    <n v="37109"/>
    <s v="LE DINH COSTE"/>
    <s v="MAYLEEN"/>
    <n v="2010"/>
    <s v="BLEUE"/>
    <s v="NON"/>
  </r>
  <r>
    <n v="2049174"/>
    <s v="COLE"/>
    <s v="COLE2"/>
    <x v="2"/>
    <x v="2"/>
    <s v="43-2"/>
    <n v="27680"/>
    <s v="COLOMBIER POCHARD"/>
    <s v="Elisa"/>
    <n v="2007"/>
    <s v="BLEUE"/>
    <s v="NON"/>
  </r>
  <r>
    <n v="2061530"/>
    <s v="COLE"/>
    <s v="COLE3"/>
    <x v="1"/>
    <x v="2"/>
    <s v="44-1"/>
    <n v="36880"/>
    <s v="PAYET"/>
    <s v="Nathan"/>
    <n v="2007"/>
    <s v="JAUNE"/>
    <s v="NON"/>
  </r>
  <r>
    <n v="2082468"/>
    <s v="Balise77"/>
    <s v="B77 5"/>
    <x v="1"/>
    <x v="2"/>
    <s v="30-1"/>
    <n v="38550"/>
    <s v="ROGUIEZ"/>
    <s v="TIMÉO"/>
    <n v="2008"/>
    <s v="BLEUE"/>
    <s v="OUI"/>
  </r>
  <r>
    <n v="2113817"/>
    <s v="OPA"/>
    <m/>
    <x v="0"/>
    <x v="2"/>
    <m/>
    <n v="38932"/>
    <s v="CHANTEMARGUE"/>
    <s v="LOUIS"/>
    <n v="2007"/>
    <s v="BLEUE"/>
    <s v="NON"/>
  </r>
  <r>
    <n v="2113830"/>
    <s v="Balise77"/>
    <s v="B77 7"/>
    <x v="2"/>
    <x v="2"/>
    <s v="28-1"/>
    <n v="38480"/>
    <s v="KOEPP"/>
    <s v="SONORA"/>
    <n v="2008"/>
    <s v="BLEUE"/>
    <s v="OUI"/>
  </r>
  <r>
    <n v="2121266"/>
    <s v="ASQO"/>
    <s v="ASQ'O 1"/>
    <x v="2"/>
    <x v="0"/>
    <s v="1-2"/>
    <n v="36727"/>
    <s v="PERRIN"/>
    <s v="GARANCE"/>
    <n v="2011"/>
    <s v="SO"/>
    <s v="OUI"/>
  </r>
  <r>
    <n v="2122188"/>
    <s v="GO 78"/>
    <s v="GO78-10"/>
    <x v="1"/>
    <x v="1"/>
    <s v="17-1"/>
    <n v="38544"/>
    <s v="GAILLY"/>
    <s v="TOBIAS"/>
    <n v="2010"/>
    <s v="BLEUE"/>
    <s v="OUI"/>
  </r>
  <r>
    <n v="2125098"/>
    <s v="ASQO"/>
    <s v="TSO-ASQ'O 1"/>
    <x v="0"/>
    <x v="0"/>
    <s v="12-2"/>
    <n v="36914"/>
    <s v="TESSE"/>
    <s v="MALO"/>
    <n v="2009"/>
    <s v="SO"/>
    <s v="OUI"/>
  </r>
  <r>
    <n v="2141779"/>
    <s v="ROP"/>
    <s v="ROP1"/>
    <x v="1"/>
    <x v="0"/>
    <s v="5-1"/>
    <n v="37641"/>
    <s v="GASTINEAU"/>
    <s v="TIAGO"/>
    <n v="2011"/>
    <s v="VERTE"/>
    <s v="NON"/>
  </r>
  <r>
    <n v="2144314"/>
    <s v="Balise77"/>
    <s v="B77 5"/>
    <x v="1"/>
    <x v="2"/>
    <s v="30-2"/>
    <n v="36732"/>
    <s v="CHAFI"/>
    <s v="YANIS"/>
    <n v="2007"/>
    <s v="JAUNE"/>
    <s v="OUI"/>
  </r>
  <r>
    <n v="2144318"/>
    <s v="Balise77"/>
    <s v="B77 1"/>
    <x v="3"/>
    <x v="1"/>
    <s v="20-1"/>
    <n v="36704"/>
    <s v="LUCAS VIOU"/>
    <s v="CHARLOTTE"/>
    <n v="2009"/>
    <s v="BLEUE"/>
    <s v="OUI"/>
  </r>
  <r>
    <n v="2147065"/>
    <s v="GO 78"/>
    <s v="GO78-8"/>
    <x v="1"/>
    <x v="0"/>
    <s v="4-1"/>
    <n v="40259"/>
    <s v="YVON CRESTEY"/>
    <s v="CHARLY"/>
    <n v="2012"/>
    <s v="VERTE"/>
    <s v="NON"/>
  </r>
  <r>
    <n v="2147069"/>
    <s v="GO 78"/>
    <s v="GO78-3"/>
    <x v="2"/>
    <x v="1"/>
    <s v="13-2"/>
    <n v="39660"/>
    <s v="MESTIVIER"/>
    <s v="LISA"/>
    <n v="2009"/>
    <s v="BLEUE"/>
    <s v="OUI"/>
  </r>
  <r>
    <n v="2150413"/>
    <s v="Balise77"/>
    <s v="B77 3"/>
    <x v="0"/>
    <x v="1"/>
    <s v="24-1"/>
    <n v="40135"/>
    <s v="BENSET"/>
    <s v="ESTELLE"/>
    <n v="2008"/>
    <s v="VERTE"/>
    <s v="OUI"/>
  </r>
  <r>
    <n v="2150414"/>
    <s v="Balise77"/>
    <s v="B77 3"/>
    <x v="0"/>
    <x v="1"/>
    <s v="24-2"/>
    <n v="40168"/>
    <s v="DUSSAIX"/>
    <s v="MARGAUX"/>
    <n v="2010"/>
    <s v="VERTE"/>
    <s v="OUI"/>
  </r>
  <r>
    <n v="2150416"/>
    <s v="Balise77"/>
    <s v="B77 8"/>
    <x v="1"/>
    <x v="2"/>
    <s v="32-1"/>
    <n v="40155"/>
    <s v="ZHANG"/>
    <s v="FÉLIX"/>
    <n v="2008"/>
    <s v="BLEUE"/>
    <s v="OUI"/>
  </r>
  <r>
    <n v="2150417"/>
    <s v="Balise77"/>
    <s v="B77 - VERVINSO"/>
    <x v="0"/>
    <x v="1"/>
    <s v="26-2"/>
    <n v="40599"/>
    <s v="MONTACIE"/>
    <s v="VICTOR"/>
    <n v="2010"/>
    <s v="VERTE"/>
    <s v="NON"/>
  </r>
  <r>
    <n v="2311181"/>
    <s v="Balise77"/>
    <s v="B77 2"/>
    <x v="1"/>
    <x v="1"/>
    <s v="16-1"/>
    <n v="39890"/>
    <s v="BELLECOURT"/>
    <s v="LOIC"/>
    <n v="2009"/>
    <s v="BLEUE"/>
    <s v="OUI"/>
  </r>
  <r>
    <n v="2311182"/>
    <s v="Balise77"/>
    <s v="B77 4"/>
    <x v="0"/>
    <x v="1"/>
    <s v="25-1"/>
    <n v="39909"/>
    <s v="DE LA ROCHE"/>
    <s v="PAUL"/>
    <n v="2010"/>
    <s v="BLEUE"/>
    <s v="OUI"/>
  </r>
  <r>
    <n v="2311183"/>
    <s v="Balise77"/>
    <s v="B77 2"/>
    <x v="1"/>
    <x v="1"/>
    <s v="16-2"/>
    <n v="40030"/>
    <s v="LAUDET"/>
    <s v="SACHA"/>
    <n v="2009"/>
    <s v="BLEUE"/>
    <s v="OUI"/>
  </r>
  <r>
    <n v="2311184"/>
    <s v="Balise77"/>
    <s v="B77 4"/>
    <x v="0"/>
    <x v="1"/>
    <s v="25-2"/>
    <n v="39910"/>
    <s v="DE LA ROCHE"/>
    <s v="RAPHAEL"/>
    <n v="2008"/>
    <s v="BLEUE"/>
    <s v="OUI"/>
  </r>
  <r>
    <n v="2311186"/>
    <s v="Balise77"/>
    <s v="B77 8"/>
    <x v="1"/>
    <x v="2"/>
    <s v="32-2"/>
    <n v="40311"/>
    <s v="RICHARD"/>
    <s v="MATHIS"/>
    <n v="2007"/>
    <s v="VERTE"/>
    <s v="OUI"/>
  </r>
  <r>
    <n v="2311188"/>
    <s v="Balise77"/>
    <s v="B77 1"/>
    <x v="3"/>
    <x v="1"/>
    <s v="20-2"/>
    <n v="36735"/>
    <s v="NONDEDEO"/>
    <s v="BAPTISTE"/>
    <n v="2009"/>
    <s v="BLEUE"/>
    <s v="NON"/>
  </r>
  <r>
    <n v="2420989"/>
    <s v="Balise77"/>
    <s v="B77 6"/>
    <x v="1"/>
    <x v="2"/>
    <s v="31-1"/>
    <n v="38484"/>
    <s v="FRENOY"/>
    <s v="ANATOLE"/>
    <n v="2007"/>
    <s v="JAUNE"/>
    <s v="OUI"/>
  </r>
  <r>
    <n v="2800187"/>
    <s v="GO 78"/>
    <s v="GO78-1"/>
    <x v="3"/>
    <x v="2"/>
    <s v="37-1"/>
    <n v="30002"/>
    <s v="THENOZ"/>
    <s v="JÉRÉMIE"/>
    <n v="2008"/>
    <s v="JAUNE"/>
    <s v="OUI"/>
  </r>
  <r>
    <n v="8002209"/>
    <s v="Balise77"/>
    <s v="B77 6"/>
    <x v="1"/>
    <x v="2"/>
    <s v="31-2"/>
    <n v="38485"/>
    <s v="BROCHOT"/>
    <s v="RÉMI"/>
    <n v="2007"/>
    <s v="JAUNE"/>
    <s v="OUI"/>
  </r>
  <r>
    <n v="8152007"/>
    <s v="TSO"/>
    <s v="TSO 3"/>
    <x v="3"/>
    <x v="2"/>
    <s v="39-2"/>
    <n v="33183"/>
    <s v="MASSON"/>
    <s v="PRUNE"/>
    <n v="2007"/>
    <s v="SO"/>
    <s v="OUI"/>
  </r>
  <r>
    <s v="?"/>
    <s v="ROP"/>
    <s v="ROP1"/>
    <x v="1"/>
    <x v="0"/>
    <s v="5-2"/>
    <n v="37265"/>
    <s v="CARDOT"/>
    <s v="ELIOTT"/>
    <n v="2012"/>
    <s v="VERTE"/>
    <s v="NON"/>
  </r>
  <r>
    <s v="?"/>
    <s v="ESPAD"/>
    <s v="ESPAD2"/>
    <x v="3"/>
    <x v="0"/>
    <s v="7-1"/>
    <m/>
    <s v=""/>
    <s v=""/>
    <m/>
    <s v="SO"/>
    <s v="NON"/>
  </r>
  <r>
    <s v="?"/>
    <s v="ESPAD"/>
    <s v="ESPAD2"/>
    <x v="3"/>
    <x v="0"/>
    <s v="7-2"/>
    <m/>
    <s v=""/>
    <s v=""/>
    <m/>
    <s v="SO"/>
    <s v="NON"/>
  </r>
  <r>
    <s v="?"/>
    <s v="ROP"/>
    <s v="ROP2"/>
    <x v="3"/>
    <x v="0"/>
    <s v="9-2"/>
    <n v="38839"/>
    <s v="TOMASSI"/>
    <s v="ILLYANA"/>
    <n v="2012"/>
    <s v="VERTE"/>
    <s v="NON"/>
  </r>
  <r>
    <s v="?"/>
    <s v="GO 78"/>
    <s v="GO78-10"/>
    <x v="1"/>
    <x v="1"/>
    <s v="17-2"/>
    <n v="41249"/>
    <s v="ARMANT"/>
    <s v="MATHIEU"/>
    <n v="2010"/>
    <s v="VERTE"/>
    <s v="OUI"/>
  </r>
  <r>
    <s v="?"/>
    <s v="OPA"/>
    <s v="OPA2"/>
    <x v="3"/>
    <x v="1"/>
    <s v="22-2"/>
    <n v="38158"/>
    <s v="CHANTEMARGUE"/>
    <s v="CHLOÉ"/>
    <n v="2010"/>
    <s v="VERTE"/>
    <s v="NON"/>
  </r>
  <r>
    <s v="?"/>
    <s v="COLE"/>
    <s v="COLE2"/>
    <x v="2"/>
    <x v="2"/>
    <s v="43-1"/>
    <n v="40626"/>
    <s v="GIRARD"/>
    <s v="Camille"/>
    <n v="2007"/>
    <s v="BLEUE"/>
    <s v="NON"/>
  </r>
  <r>
    <s v="?"/>
    <s v="COLE"/>
    <s v="COLE3"/>
    <x v="1"/>
    <x v="2"/>
    <s v="44-2"/>
    <n v="38790"/>
    <s v="DUBOIS"/>
    <s v="Matthéo"/>
    <n v="2007"/>
    <s v="BLEUE"/>
    <s v="NON"/>
  </r>
  <r>
    <s v="?"/>
    <s v="COLE"/>
    <s v="COLE1"/>
    <x v="3"/>
    <x v="2"/>
    <s v="42-2"/>
    <n v="38637"/>
    <s v="MARQUEZE POUEY"/>
    <s v="Morgane"/>
    <n v="2008"/>
    <s v="VERTE"/>
    <s v="NON"/>
  </r>
  <r>
    <s v="?"/>
    <s v="ESPAD"/>
    <s v="ESPAD1"/>
    <x v="3"/>
    <x v="2"/>
    <s v="36-1"/>
    <m/>
    <s v=""/>
    <s v=""/>
    <m/>
    <s v="SO"/>
    <s v="NON"/>
  </r>
  <r>
    <s v="?"/>
    <s v="ESPAD"/>
    <s v="ESPAD1"/>
    <x v="3"/>
    <x v="2"/>
    <s v="36-2"/>
    <m/>
    <s v=""/>
    <s v=""/>
    <m/>
    <s v="SO"/>
    <s v="NON"/>
  </r>
  <r>
    <s v="?"/>
    <s v="GO 78"/>
    <s v="GO78-1"/>
    <x v="3"/>
    <x v="2"/>
    <s v="37-2"/>
    <n v="40029"/>
    <s v="GIRARDEAU"/>
    <s v="VICTORIA"/>
    <n v="2007"/>
    <s v="BLEUE"/>
    <s v="NON"/>
  </r>
  <r>
    <s v="?"/>
    <s v="GO 78"/>
    <s v="GO78-2"/>
    <x v="3"/>
    <x v="2"/>
    <s v="38-2"/>
    <n v="39856"/>
    <s v="DUQUESNE"/>
    <s v="LUC"/>
    <n v="2008"/>
    <s v="BLEUE"/>
    <s v="OUI"/>
  </r>
  <r>
    <m/>
    <m/>
    <m/>
    <x v="4"/>
    <x v="3"/>
    <m/>
    <m/>
    <m/>
    <m/>
    <m/>
    <m/>
    <m/>
  </r>
  <r>
    <m/>
    <m/>
    <m/>
    <x v="4"/>
    <x v="3"/>
    <m/>
    <m/>
    <m/>
    <m/>
    <m/>
    <m/>
    <m/>
  </r>
  <r>
    <m/>
    <m/>
    <m/>
    <x v="4"/>
    <x v="3"/>
    <m/>
    <m/>
    <m/>
    <m/>
    <m/>
    <m/>
    <m/>
  </r>
  <r>
    <m/>
    <m/>
    <m/>
    <x v="4"/>
    <x v="3"/>
    <m/>
    <m/>
    <m/>
    <m/>
    <m/>
    <m/>
    <m/>
  </r>
  <r>
    <m/>
    <m/>
    <m/>
    <x v="4"/>
    <x v="3"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">
  <r>
    <n v="1209882"/>
    <x v="0"/>
    <s v="ASQ'O 1"/>
    <s v="Dame"/>
    <s v="DH10"/>
    <s v="1-1"/>
    <n v="40011"/>
    <s v="HEYRMANN"/>
    <s v="LISA"/>
    <n v="2012"/>
    <s v="SO"/>
    <s v="OUI"/>
    <s v="AC_Vert"/>
    <m/>
  </r>
  <r>
    <n v="2121266"/>
    <x v="0"/>
    <s v="ASQ'O 1"/>
    <s v="Dame"/>
    <s v="DH10"/>
    <s v="1-2"/>
    <n v="36727"/>
    <s v="PERRIN"/>
    <s v="GARANCE"/>
    <n v="2011"/>
    <s v="SO"/>
    <s v="OUI"/>
    <s v="AD_Vert"/>
    <m/>
  </r>
  <r>
    <n v="2039908"/>
    <x v="1"/>
    <s v="GO78-7"/>
    <s v="Dame"/>
    <s v="DH10"/>
    <s v="2-1"/>
    <n v="40278"/>
    <s v="NATHAN"/>
    <s v="LOUISE"/>
    <n v="2013"/>
    <s v="VERTE"/>
    <s v="OUI"/>
    <s v="AD_Vert"/>
    <m/>
  </r>
  <r>
    <n v="338970"/>
    <x v="1"/>
    <s v="GO78-7"/>
    <s v="Dame"/>
    <s v="DH10"/>
    <s v="2-2"/>
    <n v="41269"/>
    <s v="ORSOLA"/>
    <s v="CAMILLE"/>
    <n v="2013"/>
    <s v="VERTE"/>
    <s v="OUI"/>
    <s v="AC_Vert"/>
    <m/>
  </r>
  <r>
    <n v="349759"/>
    <x v="1"/>
    <s v="GO78-6"/>
    <s v="Homme"/>
    <s v="DH10"/>
    <s v="3-1"/>
    <n v="33561"/>
    <s v="LE ROUX"/>
    <s v="JEAN"/>
    <n v="2011"/>
    <s v="BLEUE"/>
    <s v="OUI"/>
    <s v="BC_Vert"/>
    <m/>
  </r>
  <r>
    <n v="338005"/>
    <x v="1"/>
    <s v="GO78-6"/>
    <s v="Homme"/>
    <s v="DH10"/>
    <s v="3-2"/>
    <n v="37771"/>
    <s v="LE ROUX"/>
    <s v="AUGUSTIN"/>
    <n v="2013"/>
    <s v="VERTE"/>
    <s v="OUI"/>
    <s v="BD_Vert"/>
    <m/>
  </r>
  <r>
    <n v="2147065"/>
    <x v="1"/>
    <s v="GO78-8"/>
    <s v="Homme"/>
    <s v="DH10"/>
    <s v="4-1"/>
    <n v="40259"/>
    <s v="YVON CRESTEY"/>
    <s v="CHARLY"/>
    <n v="2012"/>
    <s v="VERTE"/>
    <s v="NON"/>
    <s v="BD_Vert"/>
    <m/>
  </r>
  <r>
    <n v="2039905"/>
    <x v="1"/>
    <s v="GO78-8"/>
    <s v="Homme"/>
    <s v="DH10"/>
    <s v="4-2"/>
    <n v="40543"/>
    <s v="SOUCHOIS"/>
    <s v="ARTUS"/>
    <n v="2013"/>
    <s v="VERTE"/>
    <s v="OUI"/>
    <s v="BC_Vert"/>
    <m/>
  </r>
  <r>
    <n v="2141779"/>
    <x v="2"/>
    <s v="ROP1"/>
    <s v="Homme"/>
    <s v="DH10"/>
    <s v="5-1"/>
    <n v="37641"/>
    <s v="GASTINEAU"/>
    <s v="TIAGO"/>
    <n v="2011"/>
    <s v="VERTE"/>
    <s v="NON"/>
    <s v="AC_Vert"/>
    <m/>
  </r>
  <r>
    <s v="?"/>
    <x v="2"/>
    <s v="ROP1"/>
    <s v="Homme"/>
    <s v="DH10"/>
    <s v="5-2"/>
    <n v="37265"/>
    <s v="CARDOT"/>
    <s v="ELIOTT"/>
    <n v="2012"/>
    <s v="VERTE"/>
    <s v="NON"/>
    <s v="AD_Vert"/>
    <m/>
  </r>
  <r>
    <n v="38443"/>
    <x v="3"/>
    <s v="VervinsO1"/>
    <s v="Homme"/>
    <s v="DH10"/>
    <s v="6-1"/>
    <n v="37854"/>
    <s v="BADOR"/>
    <s v="CHARLES"/>
    <n v="2012"/>
    <s v="SO"/>
    <s v="OUI"/>
    <s v="AD_Vert"/>
    <m/>
  </r>
  <r>
    <n v="1020708"/>
    <x v="3"/>
    <s v="VervinsO1"/>
    <s v="Homme"/>
    <s v="DH10"/>
    <s v="6-2"/>
    <n v="41193"/>
    <s v="LION"/>
    <s v="CYPRIEN"/>
    <n v="2013"/>
    <s v="SO"/>
    <s v="OUI"/>
    <s v="AC_Vert"/>
    <m/>
  </r>
  <r>
    <s v="?"/>
    <x v="4"/>
    <s v="ESPAD2"/>
    <s v="Mixte"/>
    <s v="DH10"/>
    <s v="7-1"/>
    <m/>
    <s v=""/>
    <s v=""/>
    <m/>
    <s v="SO"/>
    <s v="NON"/>
    <s v="BC_Vert"/>
    <m/>
  </r>
  <r>
    <s v="?"/>
    <x v="4"/>
    <s v="ESPAD2"/>
    <s v="Mixte"/>
    <s v="DH10"/>
    <s v="7-2"/>
    <m/>
    <s v=""/>
    <s v=""/>
    <m/>
    <s v="SO"/>
    <s v="NON"/>
    <s v="BD_Vert"/>
    <m/>
  </r>
  <r>
    <n v="239684"/>
    <x v="5"/>
    <s v="OPA1"/>
    <s v="Mixte"/>
    <s v="DH10"/>
    <s v="8-1"/>
    <n v="40116"/>
    <s v="GILBERT"/>
    <s v="GABRIEL"/>
    <n v="2013"/>
    <s v="VERTE"/>
    <s v="NON"/>
    <s v="BD_Vert"/>
    <m/>
  </r>
  <r>
    <n v="1999070"/>
    <x v="5"/>
    <s v="OPA1"/>
    <s v="Mixte"/>
    <s v="DH10"/>
    <s v="8-2"/>
    <n v="40953"/>
    <s v="GILBERT"/>
    <s v="FLORIANE"/>
    <n v="2011"/>
    <s v="VERTE"/>
    <s v="NON"/>
    <s v="BC_Vert"/>
    <m/>
  </r>
  <r>
    <n v="210748"/>
    <x v="2"/>
    <s v="ROP2"/>
    <s v="Mixte"/>
    <s v="DH10"/>
    <s v="9-1"/>
    <n v="40079"/>
    <s v="AVVISATI"/>
    <s v="MILO"/>
    <n v="2011"/>
    <s v="VERTE"/>
    <s v="NON"/>
    <s v="AC_Vert"/>
    <m/>
  </r>
  <r>
    <s v="?"/>
    <x v="2"/>
    <s v="ROP2"/>
    <s v="Mixte"/>
    <s v="DH10"/>
    <s v="9-2"/>
    <n v="38839"/>
    <s v="TOMASSI"/>
    <s v="ILLYANA"/>
    <n v="2012"/>
    <s v="VERTE"/>
    <s v="NON"/>
    <s v="AD_Vert"/>
    <m/>
  </r>
  <r>
    <n v="334434"/>
    <x v="1"/>
    <s v="GO78-9"/>
    <s v="Open"/>
    <s v="DH10"/>
    <s v="11-1"/>
    <n v="40001"/>
    <s v="ORSOLA"/>
    <s v="STANISLAS"/>
    <n v="2011"/>
    <s v="VERTE"/>
    <s v="NON"/>
    <s v="AD_Vert"/>
    <m/>
  </r>
  <r>
    <n v="2039904"/>
    <x v="1"/>
    <s v="GO78-9"/>
    <s v="Open"/>
    <s v="DH10"/>
    <s v="11-2"/>
    <n v="40122"/>
    <s v="FRONTY"/>
    <s v="THOMAS"/>
    <n v="2010"/>
    <s v="VERTE"/>
    <s v="OUI"/>
    <s v="AC_Vert"/>
    <m/>
  </r>
  <r>
    <n v="228368"/>
    <x v="6"/>
    <s v="TOMBALISE"/>
    <s v="Open"/>
    <s v="DH10"/>
    <s v="10-1"/>
    <n v="39546"/>
    <s v="DERLOT"/>
    <s v="ALIX"/>
    <n v="2012"/>
    <s v="VERTE"/>
    <s v="OUI"/>
    <s v="BC_Vert"/>
    <m/>
  </r>
  <r>
    <n v="31709"/>
    <x v="7"/>
    <s v="TOMBALISE"/>
    <s v="Open"/>
    <s v="DH10"/>
    <s v="10-2"/>
    <n v="36431"/>
    <s v="MOREY"/>
    <s v="LOUISE"/>
    <n v="2012"/>
    <s v="VERTE"/>
    <s v="OUI"/>
    <s v="BD_Vert"/>
    <m/>
  </r>
  <r>
    <n v="2017722"/>
    <x v="8"/>
    <s v="TSO-ASQ'O 1"/>
    <s v="Open"/>
    <s v="DH10"/>
    <s v="12-1"/>
    <n v="39951"/>
    <s v="RAVALT"/>
    <s v="AXEL"/>
    <n v="2011"/>
    <s v="SO"/>
    <s v="OUI"/>
    <s v="BD_Vert"/>
    <m/>
  </r>
  <r>
    <n v="2125098"/>
    <x v="0"/>
    <s v="TSO-ASQ'O 1"/>
    <s v="Open"/>
    <s v="DH10"/>
    <s v="12-2"/>
    <n v="36914"/>
    <s v="TESSE"/>
    <s v="MALO"/>
    <n v="2009"/>
    <s v="SO"/>
    <s v="OUI"/>
    <s v="BC_Vert"/>
    <m/>
  </r>
  <r>
    <n v="2039909"/>
    <x v="1"/>
    <s v="GO78-3"/>
    <s v="Dame"/>
    <s v="DH12"/>
    <s v="13-1"/>
    <n v="37109"/>
    <s v="LE DINH COSTE"/>
    <s v="MAYLEEN"/>
    <n v="2010"/>
    <s v="BLEUE"/>
    <s v="NON"/>
    <s v="AC_Bleu"/>
    <m/>
  </r>
  <r>
    <n v="2147069"/>
    <x v="1"/>
    <s v="GO78-3"/>
    <s v="Dame"/>
    <s v="DH12"/>
    <s v="13-2"/>
    <n v="39660"/>
    <s v="MESTIVIER"/>
    <s v="LISA"/>
    <n v="2009"/>
    <s v="BLEUE"/>
    <s v="OUI"/>
    <s v="AD_Bleu"/>
    <m/>
  </r>
  <r>
    <n v="1020718"/>
    <x v="3"/>
    <s v="VervinsO3"/>
    <s v="Dame"/>
    <s v="DH12"/>
    <s v="14-1"/>
    <n v="35430"/>
    <s v="BADOR"/>
    <s v="JEANNE"/>
    <n v="2009"/>
    <s v="SO"/>
    <s v="OUI"/>
    <s v="AD_Bleu"/>
    <m/>
  </r>
  <r>
    <n v="1020719"/>
    <x v="3"/>
    <s v="VervinsO3"/>
    <s v="Dame"/>
    <s v="DH12"/>
    <s v="14-2"/>
    <n v="40385"/>
    <s v="LION"/>
    <s v="APOLLINE"/>
    <n v="2010"/>
    <s v="SO"/>
    <s v="OUI"/>
    <s v="AC_Bleu"/>
    <m/>
  </r>
  <r>
    <n v="38514"/>
    <x v="3"/>
    <s v="VervinsO5"/>
    <s v="Dame"/>
    <s v="DH12"/>
    <s v="15-1"/>
    <n v="40388"/>
    <s v="PARISOT"/>
    <s v="MORGANE"/>
    <n v="2010"/>
    <s v="SO"/>
    <s v="OUI"/>
    <s v="BC_Bleu"/>
    <m/>
  </r>
  <r>
    <n v="229086"/>
    <x v="3"/>
    <s v="VervinsO5"/>
    <s v="Dame"/>
    <s v="DH12"/>
    <s v="15-2"/>
    <n v="35984"/>
    <s v="MAVET"/>
    <s v="VALENTINE"/>
    <n v="2010"/>
    <s v="SO"/>
    <s v="OUI"/>
    <s v="BD_Bleu"/>
    <m/>
  </r>
  <r>
    <n v="2311181"/>
    <x v="6"/>
    <s v="B77 2"/>
    <s v="Homme"/>
    <s v="DH12"/>
    <s v="16-1"/>
    <n v="39890"/>
    <s v="BELLECOURT"/>
    <s v="LOIC"/>
    <n v="2009"/>
    <s v="BLEUE"/>
    <s v="OUI"/>
    <s v="BD_Bleu"/>
    <m/>
  </r>
  <r>
    <n v="2311183"/>
    <x v="6"/>
    <s v="B77 2"/>
    <s v="Homme"/>
    <s v="DH12"/>
    <s v="16-2"/>
    <n v="40030"/>
    <s v="LAUDET"/>
    <s v="SACHA"/>
    <n v="2009"/>
    <s v="BLEUE"/>
    <s v="OUI"/>
    <s v="BC_Bleu"/>
    <m/>
  </r>
  <r>
    <n v="2122188"/>
    <x v="1"/>
    <s v="GO78-10"/>
    <s v="Homme"/>
    <s v="DH12"/>
    <s v="17-1"/>
    <n v="38544"/>
    <s v="GAILLY"/>
    <s v="TOBIAS"/>
    <n v="2010"/>
    <s v="BLEUE"/>
    <s v="OUI"/>
    <s v="AC_Bleu"/>
    <m/>
  </r>
  <r>
    <s v="?"/>
    <x v="1"/>
    <s v="GO78-10"/>
    <s v="Homme"/>
    <s v="DH12"/>
    <s v="17-2"/>
    <n v="41249"/>
    <s v="ARMANT"/>
    <s v="MATHIEU"/>
    <n v="2010"/>
    <s v="VERTE"/>
    <s v="OUI"/>
    <s v="AD_Bleu"/>
    <m/>
  </r>
  <r>
    <n v="338964"/>
    <x v="1"/>
    <s v="GO78-5"/>
    <s v="Homme"/>
    <s v="DH12"/>
    <s v="18-1"/>
    <n v="33560"/>
    <s v="LE ROUX"/>
    <s v="ERWAN"/>
    <n v="2010"/>
    <s v="BLEUE"/>
    <s v="OUI"/>
    <s v="AD_Bleu"/>
    <m/>
  </r>
  <r>
    <n v="349757"/>
    <x v="1"/>
    <s v="GO78-5"/>
    <s v="Homme"/>
    <s v="DH12"/>
    <s v="18-2"/>
    <n v="39857"/>
    <s v="DUQUESNE"/>
    <s v="TOM"/>
    <n v="2010"/>
    <s v="VERTE"/>
    <s v="OUI"/>
    <s v="AC_Bleu"/>
    <m/>
  </r>
  <r>
    <n v="228683"/>
    <x v="3"/>
    <s v="VervinsO2"/>
    <s v="Homme"/>
    <s v="DH12"/>
    <s v="19-1"/>
    <n v="34690"/>
    <s v="LAVENANT"/>
    <s v="ROBIN"/>
    <n v="2009"/>
    <s v="SO"/>
    <s v="OUI"/>
    <s v="BC_Bleu"/>
    <m/>
  </r>
  <r>
    <n v="242802"/>
    <x v="3"/>
    <s v="VervinsO2"/>
    <s v="Homme"/>
    <s v="DH12"/>
    <s v="19-2"/>
    <n v="36301"/>
    <s v="DESTREZ"/>
    <s v="KOBEN"/>
    <n v="2010"/>
    <s v="SO"/>
    <s v="OUI"/>
    <s v="BD_Bleu"/>
    <m/>
  </r>
  <r>
    <n v="1210936"/>
    <x v="0"/>
    <s v="ASQ'O 2"/>
    <s v="Mixte"/>
    <s v="DH12"/>
    <s v="27-1"/>
    <n v="33260"/>
    <s v="SKOWRONEK"/>
    <s v="PAULINE"/>
    <n v="2010"/>
    <s v="SO"/>
    <s v="OUI"/>
    <s v="BD_Bleu"/>
    <m/>
  </r>
  <r>
    <n v="2037270"/>
    <x v="0"/>
    <s v="ASQ'O 2"/>
    <s v="Mixte"/>
    <s v="DH12"/>
    <s v="27-2"/>
    <n v="29271"/>
    <s v="HENKY"/>
    <s v="EDOUARD"/>
    <n v="2009"/>
    <s v="SO"/>
    <s v="OUI"/>
    <s v="BC_Bleu"/>
    <m/>
  </r>
  <r>
    <n v="2144318"/>
    <x v="6"/>
    <s v="B77 1"/>
    <s v="Mixte"/>
    <s v="DH12"/>
    <s v="20-1"/>
    <n v="36704"/>
    <s v="LUCAS VIOU"/>
    <s v="CHARLOTTE"/>
    <n v="2009"/>
    <s v="BLEUE"/>
    <s v="OUI"/>
    <s v="AC_Bleu"/>
    <m/>
  </r>
  <r>
    <n v="2311188"/>
    <x v="6"/>
    <s v="B77 1"/>
    <s v="Mixte"/>
    <s v="DH12"/>
    <s v="20-2"/>
    <n v="36735"/>
    <s v="NONDEDEO"/>
    <s v="BAPTISTE"/>
    <n v="2009"/>
    <s v="BLEUE"/>
    <s v="NON"/>
    <s v="AD_Bleu"/>
    <m/>
  </r>
  <r>
    <n v="1001990"/>
    <x v="1"/>
    <s v="GO78-4"/>
    <s v="Mixte"/>
    <s v="DH12"/>
    <s v="21-1"/>
    <n v="33245"/>
    <s v="THENOZ"/>
    <s v="ARNAUD"/>
    <n v="2010"/>
    <s v="BLEUE"/>
    <s v="OUI"/>
    <s v="AD_Bleu"/>
    <m/>
  </r>
  <r>
    <n v="243054"/>
    <x v="1"/>
    <s v="GO78-4"/>
    <s v="Mixte"/>
    <s v="DH12"/>
    <s v="21-2"/>
    <n v="40792"/>
    <s v="LEVAUX"/>
    <s v="AGATHE"/>
    <n v="2009"/>
    <s v="BLEUE"/>
    <s v="OUI"/>
    <s v="AC_Bleu"/>
    <m/>
  </r>
  <r>
    <n v="2027634"/>
    <x v="5"/>
    <s v="OPA2"/>
    <s v="Mixte"/>
    <s v="DH12"/>
    <s v="22-1"/>
    <n v="38809"/>
    <s v="LEMONIER"/>
    <s v="VASSILY"/>
    <n v="2010"/>
    <s v="VERTE"/>
    <s v="NON"/>
    <s v="BC_Bleu"/>
    <m/>
  </r>
  <r>
    <s v="?"/>
    <x v="5"/>
    <s v="OPA2"/>
    <s v="Mixte"/>
    <s v="DH12"/>
    <s v="22-2"/>
    <n v="38158"/>
    <s v="CHANTEMARGUE"/>
    <s v="CHLOÉ"/>
    <n v="2010"/>
    <s v="VERTE"/>
    <s v="NON"/>
    <s v="BD_Bleu"/>
    <m/>
  </r>
  <r>
    <n v="228684"/>
    <x v="3"/>
    <s v="VervinsO4"/>
    <s v="Mixte"/>
    <s v="DH12"/>
    <s v="23-1"/>
    <n v="36629"/>
    <s v="DEVLIEGER"/>
    <s v="THOMAS"/>
    <n v="2009"/>
    <s v="SO"/>
    <s v="OUI"/>
    <s v="BD_Bleu"/>
    <m/>
  </r>
  <r>
    <n v="1020707"/>
    <x v="3"/>
    <s v="VervinsO4"/>
    <s v="Mixte"/>
    <s v="DH12"/>
    <s v="23-2"/>
    <n v="35431"/>
    <s v="BADOR"/>
    <s v="ELOÏSE"/>
    <n v="2010"/>
    <s v="SO"/>
    <s v="OUI"/>
    <s v="BC_Bleu"/>
    <m/>
  </r>
  <r>
    <n v="1020715"/>
    <x v="3"/>
    <s v="B77 - VERVINSO"/>
    <s v="Open"/>
    <s v="DH12"/>
    <s v="26-1"/>
    <n v="33220"/>
    <s v="MOULIERE"/>
    <s v="LOUISE"/>
    <m/>
    <s v="SO"/>
    <s v="OUI"/>
    <s v="BC_Bleu"/>
    <m/>
  </r>
  <r>
    <n v="2150417"/>
    <x v="6"/>
    <s v="B77 - VERVINSO"/>
    <s v="Open"/>
    <s v="DH12"/>
    <s v="26-2"/>
    <n v="40599"/>
    <s v="MONTACIE"/>
    <s v="VICTOR"/>
    <n v="2010"/>
    <s v="VERTE"/>
    <s v="NON"/>
    <s v="BD_Bleu"/>
    <m/>
  </r>
  <r>
    <n v="2150413"/>
    <x v="6"/>
    <s v="B77 3"/>
    <s v="Open"/>
    <s v="DH12"/>
    <s v="24-1"/>
    <n v="40135"/>
    <s v="BENSET"/>
    <s v="ESTELLE"/>
    <n v="2008"/>
    <s v="VERTE"/>
    <s v="OUI"/>
    <s v="AD_Bleu"/>
    <m/>
  </r>
  <r>
    <n v="2150414"/>
    <x v="6"/>
    <s v="B77 3"/>
    <s v="Open"/>
    <s v="DH12"/>
    <s v="24-2"/>
    <n v="40168"/>
    <s v="DUSSAIX"/>
    <s v="MARGAUX"/>
    <n v="2010"/>
    <s v="VERTE"/>
    <s v="OUI"/>
    <s v="AC_Bleu"/>
    <m/>
  </r>
  <r>
    <n v="2311182"/>
    <x v="6"/>
    <s v="B77 4"/>
    <s v="Open"/>
    <s v="DH12"/>
    <s v="25-1"/>
    <n v="39909"/>
    <s v="DE LA ROCHE"/>
    <s v="PAUL"/>
    <n v="2010"/>
    <s v="BLEUE"/>
    <s v="OUI"/>
    <s v="AD_Bleu"/>
    <m/>
  </r>
  <r>
    <n v="2311184"/>
    <x v="6"/>
    <s v="B77 7"/>
    <s v="Open"/>
    <s v="DH12"/>
    <s v="28-2"/>
    <n v="39910"/>
    <s v="DE LA ROCHE"/>
    <s v="RAPHAEL"/>
    <n v="2008"/>
    <s v="BLEUE"/>
    <s v="OUI"/>
    <s v="AC_Bleu"/>
    <m/>
  </r>
  <r>
    <n v="2113830"/>
    <x v="6"/>
    <s v="B77 7"/>
    <s v="Dame"/>
    <s v="DH14"/>
    <s v="28-1"/>
    <n v="38480"/>
    <s v="KOEPP"/>
    <s v="SONORA"/>
    <n v="2008"/>
    <s v="BLEUE"/>
    <s v="OUI"/>
    <s v="AC_Jaune"/>
    <m/>
  </r>
  <r>
    <s v="?"/>
    <x v="9"/>
    <s v="COLE2"/>
    <s v="Dame"/>
    <s v="DH14"/>
    <s v="43-1"/>
    <n v="40626"/>
    <s v="GIRARD"/>
    <s v="Camille"/>
    <n v="2007"/>
    <s v="BLEUE"/>
    <s v="NON"/>
    <s v="AC_Jaune"/>
    <m/>
  </r>
  <r>
    <n v="2049174"/>
    <x v="9"/>
    <s v="COLE2"/>
    <s v="Dame"/>
    <s v="DH14"/>
    <s v="43-2"/>
    <n v="27680"/>
    <s v="COLOMBIER POCHARD"/>
    <s v="Elisa"/>
    <n v="2007"/>
    <s v="BLEUE"/>
    <s v="NON"/>
    <s v="AD_Jaune"/>
    <m/>
  </r>
  <r>
    <n v="1020710"/>
    <x v="3"/>
    <s v="VervinsO7"/>
    <s v="Dame"/>
    <s v="DH14"/>
    <s v="29-1"/>
    <n v="35311"/>
    <s v="DESTREZ"/>
    <s v="HABYGAËL"/>
    <n v="2008"/>
    <s v="SO"/>
    <s v="OUI"/>
    <s v="AD_Jaune"/>
    <m/>
  </r>
  <r>
    <n v="1020717"/>
    <x v="3"/>
    <s v="VervinsO7"/>
    <s v="Dame"/>
    <s v="DH14"/>
    <s v="29-2"/>
    <n v="36657"/>
    <s v="DESTREZ"/>
    <s v="EMMY"/>
    <n v="2007"/>
    <s v="SO"/>
    <s v="OUI"/>
    <s v="AC_Jaune"/>
    <m/>
  </r>
  <r>
    <n v="2144314"/>
    <x v="6"/>
    <s v="B77 5"/>
    <s v="Homme"/>
    <s v="DH14"/>
    <s v="30-2"/>
    <n v="36732"/>
    <s v="CHAFI"/>
    <s v="YANIS"/>
    <n v="2007"/>
    <s v="JAUNE"/>
    <s v="OUI"/>
    <s v="BD_Jaune"/>
    <m/>
  </r>
  <r>
    <n v="2420989"/>
    <x v="6"/>
    <s v="B77 6"/>
    <s v="Homme"/>
    <s v="DH14"/>
    <s v="31-1"/>
    <n v="38484"/>
    <s v="FRENOY"/>
    <s v="ANATOLE"/>
    <n v="2007"/>
    <s v="JAUNE"/>
    <s v="OUI"/>
    <s v="BD_Jaune"/>
    <m/>
  </r>
  <r>
    <n v="8002209"/>
    <x v="6"/>
    <s v="B77 6"/>
    <s v="Homme"/>
    <s v="DH14"/>
    <s v="31-2"/>
    <n v="38485"/>
    <s v="BROCHOT"/>
    <s v="RÉMI"/>
    <n v="2007"/>
    <s v="JAUNE"/>
    <s v="OUI"/>
    <s v="BC_Jaune"/>
    <m/>
  </r>
  <r>
    <n v="2150416"/>
    <x v="6"/>
    <s v="B77 4"/>
    <s v="Homme"/>
    <s v="DH14"/>
    <s v="25-2"/>
    <n v="40155"/>
    <s v="ZHANG"/>
    <s v="FÉLIX"/>
    <n v="2008"/>
    <s v="BLEUE"/>
    <s v="OUI"/>
    <s v="AC_Jaune"/>
    <m/>
  </r>
  <r>
    <n v="2311186"/>
    <x v="6"/>
    <s v="B77 5"/>
    <s v="Homme"/>
    <s v="DH14"/>
    <s v="30-2"/>
    <n v="40311"/>
    <s v="RICHARD"/>
    <s v="MATHIS"/>
    <n v="2007"/>
    <s v="VERTE"/>
    <s v="OUI"/>
    <s v="AD_Jaune"/>
    <m/>
  </r>
  <r>
    <n v="2061530"/>
    <x v="9"/>
    <s v="COLE3"/>
    <s v="Homme"/>
    <s v="DH14"/>
    <s v="44-1"/>
    <n v="36880"/>
    <s v="PAYET"/>
    <s v="Nathan"/>
    <n v="2007"/>
    <s v="JAUNE"/>
    <s v="NON"/>
    <s v="BC_Jaune"/>
    <m/>
  </r>
  <r>
    <s v="?"/>
    <x v="9"/>
    <s v="COLE3"/>
    <s v="Homme"/>
    <s v="DH14"/>
    <s v="44-2"/>
    <n v="38790"/>
    <s v="DUBOIS"/>
    <s v="Matthéo"/>
    <n v="2007"/>
    <s v="BLEUE"/>
    <s v="NON"/>
    <s v="BD_Jaune"/>
    <m/>
  </r>
  <r>
    <n v="2017713"/>
    <x v="8"/>
    <s v="TSO 1"/>
    <s v="Homme"/>
    <s v="DH14"/>
    <s v="33-1"/>
    <n v="39028"/>
    <s v="MATHOT"/>
    <s v="THIBAUT"/>
    <n v="2007"/>
    <s v="SO"/>
    <s v="OUI"/>
    <s v="AD_Jaune"/>
    <m/>
  </r>
  <r>
    <n v="2017721"/>
    <x v="8"/>
    <s v="TSO 1"/>
    <s v="Homme"/>
    <s v="DH14"/>
    <s v="33-2"/>
    <n v="38935"/>
    <s v="THEUREL"/>
    <s v="SAMUEL"/>
    <n v="2007"/>
    <s v="SO"/>
    <s v="OUI"/>
    <s v="AC_Jaune"/>
    <m/>
  </r>
  <r>
    <n v="38517"/>
    <x v="3"/>
    <s v="VervinsO6"/>
    <s v="Homme"/>
    <s v="DH14"/>
    <s v="34-1"/>
    <n v="36630"/>
    <s v="DEVLIEGER"/>
    <s v="THIBAUT"/>
    <n v="2008"/>
    <s v="SO"/>
    <s v="OUI"/>
    <s v="BC_Jaune"/>
    <m/>
  </r>
  <r>
    <n v="1020716"/>
    <x v="3"/>
    <s v="VervinsO6"/>
    <s v="Homme"/>
    <s v="DH14"/>
    <s v="34-2"/>
    <n v="40389"/>
    <s v="PARISOT"/>
    <s v="ETHAN"/>
    <n v="2008"/>
    <s v="SO"/>
    <s v="OUI"/>
    <s v="BD_Jaune"/>
    <m/>
  </r>
  <r>
    <n v="501481"/>
    <x v="0"/>
    <s v="ASQ'O 3"/>
    <s v="Mixte"/>
    <s v="DH14"/>
    <s v="35-1"/>
    <n v="39341"/>
    <s v="TESSE"/>
    <s v="ZÉLIE"/>
    <n v="2007"/>
    <s v="SO"/>
    <s v="OUI"/>
    <s v="BD_Jaune"/>
    <m/>
  </r>
  <r>
    <n v="1209892"/>
    <x v="0"/>
    <s v="ASQ'O 3"/>
    <s v="Mixte"/>
    <s v="DH14"/>
    <s v="35-2"/>
    <n v="40266"/>
    <s v="HEYRMANN"/>
    <s v="FLORENT"/>
    <n v="2008"/>
    <s v="SO"/>
    <s v="OUI"/>
    <s v="BC_Jaune"/>
    <m/>
  </r>
  <r>
    <n v="1910517"/>
    <x v="9"/>
    <s v="COLE1"/>
    <s v="Mixte"/>
    <s v="DH14"/>
    <s v="42-1"/>
    <n v="38639"/>
    <s v="RAVELET"/>
    <s v="Gael"/>
    <n v="2008"/>
    <s v="VERTE"/>
    <s v="NON"/>
    <s v="BC_Jaune"/>
    <m/>
  </r>
  <r>
    <s v="?"/>
    <x v="9"/>
    <s v="COLE1"/>
    <s v="Mixte"/>
    <s v="DH14"/>
    <s v="42-2"/>
    <n v="38637"/>
    <s v="MARQUEZE POUEY"/>
    <s v="Morgane"/>
    <n v="2008"/>
    <s v="VERTE"/>
    <s v="NON"/>
    <s v="BD_Jaune"/>
    <m/>
  </r>
  <r>
    <s v="?"/>
    <x v="4"/>
    <s v="ESPAD1"/>
    <s v="Mixte"/>
    <s v="DH14"/>
    <s v="36-1"/>
    <m/>
    <s v=""/>
    <s v=""/>
    <m/>
    <s v="SO"/>
    <s v="NON"/>
    <s v="AC_Jaune"/>
    <m/>
  </r>
  <r>
    <s v="?"/>
    <x v="4"/>
    <s v="ESPAD1"/>
    <s v="Mixte"/>
    <s v="DH14"/>
    <s v="36-2"/>
    <m/>
    <s v=""/>
    <s v=""/>
    <m/>
    <s v="SO"/>
    <s v="NON"/>
    <s v="AD_Jaune"/>
    <m/>
  </r>
  <r>
    <n v="2800187"/>
    <x v="1"/>
    <s v="GO78-1"/>
    <s v="Mixte"/>
    <s v="DH14"/>
    <s v="37-1"/>
    <n v="30002"/>
    <s v="THENOZ"/>
    <s v="JÉRÉMIE"/>
    <n v="2008"/>
    <s v="JAUNE"/>
    <s v="OUI"/>
    <s v="AD_Jaune"/>
    <m/>
  </r>
  <r>
    <s v="?"/>
    <x v="1"/>
    <s v="GO78-1"/>
    <s v="Mixte"/>
    <s v="DH14"/>
    <s v="37-2"/>
    <n v="40029"/>
    <s v="GIRARDEAU"/>
    <s v="VICTORIA"/>
    <n v="2007"/>
    <s v="BLEUE"/>
    <s v="NON"/>
    <s v="AC_Jaune"/>
    <m/>
  </r>
  <r>
    <n v="2039903"/>
    <x v="1"/>
    <s v="GO78-2"/>
    <s v="Mixte"/>
    <s v="DH14"/>
    <s v="38-1"/>
    <n v="39931"/>
    <s v="LE ROY"/>
    <s v="AXELLE"/>
    <n v="2008"/>
    <s v="BLEUE"/>
    <s v="OUI"/>
    <s v="BC_Jaune"/>
    <m/>
  </r>
  <r>
    <s v="?"/>
    <x v="1"/>
    <s v="GO78-2"/>
    <s v="Mixte"/>
    <s v="DH14"/>
    <s v="38-2"/>
    <n v="39856"/>
    <s v="DUQUESNE"/>
    <s v="LUC"/>
    <n v="2008"/>
    <s v="BLEUE"/>
    <s v="OUI"/>
    <s v="BD_Jaune"/>
    <m/>
  </r>
  <r>
    <n v="2017715"/>
    <x v="8"/>
    <s v="TSO 2"/>
    <s v="Mixte"/>
    <s v="DH14"/>
    <s v="40-1"/>
    <n v="40495"/>
    <s v="RAVALT"/>
    <s v="ROBIN"/>
    <n v="2007"/>
    <s v="SO"/>
    <s v="OUI"/>
    <s v="BD_Jaune"/>
    <m/>
  </r>
  <r>
    <n v="2017728"/>
    <x v="8"/>
    <s v="TSO 2"/>
    <s v="Mixte"/>
    <s v="DH14"/>
    <s v="40-2"/>
    <n v="40494"/>
    <s v="ODDOU"/>
    <s v="MARGOT"/>
    <n v="2007"/>
    <s v="SO"/>
    <s v="OUI"/>
    <s v="BC_Jaune"/>
    <m/>
  </r>
  <r>
    <n v="2017717"/>
    <x v="8"/>
    <s v="TSO 3"/>
    <s v="Mixte"/>
    <s v="DH14"/>
    <s v="39-1"/>
    <n v="38531"/>
    <s v="RAVALT"/>
    <s v="THIBAULT"/>
    <n v="2007"/>
    <s v="SO"/>
    <s v="OUI"/>
    <s v="AC_Jaune"/>
    <m/>
  </r>
  <r>
    <n v="8152007"/>
    <x v="8"/>
    <s v="TSO 3"/>
    <s v="Mixte"/>
    <s v="DH14"/>
    <s v="39-2"/>
    <n v="33183"/>
    <s v="MASSON"/>
    <s v="PRUNE"/>
    <n v="2007"/>
    <s v="SO"/>
    <s v="OUI"/>
    <s v="AD_Jaune"/>
    <m/>
  </r>
  <r>
    <n v="1020700"/>
    <x v="3"/>
    <s v="VervinsO8"/>
    <s v="Mixte"/>
    <s v="DH14"/>
    <s v="41-1"/>
    <n v="33270"/>
    <s v="MAVET"/>
    <s v="JULES"/>
    <n v="2008"/>
    <s v="SO"/>
    <s v="OUI"/>
    <s v="AD_Jaune"/>
    <m/>
  </r>
  <r>
    <n v="1020714"/>
    <x v="3"/>
    <s v="VervinsO8"/>
    <s v="Mixte"/>
    <s v="DH14"/>
    <s v="41-2"/>
    <n v="33221"/>
    <s v="MOULIÈRE"/>
    <s v="LOLA"/>
    <n v="2007"/>
    <s v="SO"/>
    <s v="OUI"/>
    <s v="AC_Jaune"/>
    <m/>
  </r>
  <r>
    <n v="2113817"/>
    <x v="5"/>
    <m/>
    <s v="Open"/>
    <s v="DH14"/>
    <m/>
    <n v="38932"/>
    <s v="CHANTEMARGUE"/>
    <s v="LOUIS"/>
    <n v="2007"/>
    <s v="BLEUE"/>
    <s v="NON"/>
    <m/>
    <m/>
  </r>
  <r>
    <m/>
    <x v="10"/>
    <m/>
    <m/>
    <m/>
    <m/>
    <m/>
    <m/>
    <m/>
    <m/>
    <m/>
    <m/>
    <m/>
    <m/>
  </r>
  <r>
    <m/>
    <x v="10"/>
    <m/>
    <m/>
    <m/>
    <m/>
    <m/>
    <m/>
    <m/>
    <m/>
    <m/>
    <m/>
    <m/>
    <m/>
  </r>
  <r>
    <m/>
    <x v="10"/>
    <m/>
    <m/>
    <m/>
    <m/>
    <m/>
    <m/>
    <m/>
    <m/>
    <m/>
    <m/>
    <m/>
    <m/>
  </r>
  <r>
    <m/>
    <x v="10"/>
    <m/>
    <m/>
    <m/>
    <m/>
    <m/>
    <m/>
    <m/>
    <m/>
    <m/>
    <m/>
    <m/>
    <m/>
  </r>
  <r>
    <m/>
    <x v="10"/>
    <m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5">
  <r>
    <n v="1"/>
    <d v="2012-03-08T05:40:51"/>
    <n v="2017717"/>
    <m/>
    <m/>
    <m/>
    <m/>
    <m/>
    <m/>
    <m/>
    <m/>
    <s v="Sa"/>
    <d v="1899-12-30T12:56:43"/>
    <m/>
    <s v="Sa"/>
    <d v="1899-12-30T13:03:59"/>
    <m/>
    <m/>
    <m/>
    <m/>
    <s v="Sa"/>
    <d v="1899-12-30T13:25:03"/>
    <m/>
    <m/>
    <m/>
    <x v="0"/>
    <s v="2017717 TSO BO2108"/>
    <m/>
    <m/>
    <m/>
    <m/>
    <m/>
    <m/>
    <m/>
    <m/>
    <m/>
    <m/>
    <m/>
    <m/>
    <m/>
    <m/>
    <m/>
    <m/>
    <m/>
    <n v="12"/>
    <n v="123"/>
    <s v="Sa"/>
    <d v="1899-12-30T13:08:21"/>
    <n v="114"/>
    <s v="Sa"/>
    <d v="1899-12-30T13:09:12"/>
    <n v="100"/>
    <s v="Sa"/>
    <d v="1899-12-30T13:10:02"/>
    <n v="111"/>
    <s v="Sa"/>
    <d v="1899-12-30T13:11:31"/>
    <n v="128"/>
    <s v="Sa"/>
    <d v="1899-12-30T13:12:37"/>
    <n v="102"/>
    <s v="Sa"/>
    <d v="1899-12-30T13:14:04"/>
    <n v="122"/>
    <s v="Sa"/>
    <d v="1899-12-30T13:14:56"/>
    <n v="112"/>
    <s v="Sa"/>
    <d v="1899-12-30T13:15:35"/>
    <n v="117"/>
    <s v="Sa"/>
    <d v="1899-12-30T13:18:18"/>
    <n v="120"/>
    <s v="Sa"/>
    <d v="1899-12-30T13:19:32"/>
    <n v="127"/>
    <s v="Sa"/>
    <d v="1899-12-30T13:20:04"/>
    <n v="124"/>
    <s v="Sa"/>
    <d v="1899-12-30T13:24: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3666666666666565"/>
    <n v="0"/>
    <x v="0"/>
    <x v="0"/>
    <x v="0"/>
  </r>
  <r>
    <n v="2"/>
    <d v="2012-03-08T05:40:54"/>
    <n v="8152007"/>
    <m/>
    <m/>
    <m/>
    <m/>
    <m/>
    <m/>
    <m/>
    <m/>
    <s v="Sa"/>
    <d v="1899-12-30T12:57:16"/>
    <m/>
    <s v="Sa"/>
    <d v="1899-12-30T13:03:58"/>
    <m/>
    <m/>
    <m/>
    <m/>
    <s v="Sa"/>
    <d v="1899-12-30T13:25:04"/>
    <m/>
    <m/>
    <m/>
    <x v="0"/>
    <s v="Prune MASSON"/>
    <m/>
    <m/>
    <m/>
    <m/>
    <m/>
    <m/>
    <m/>
    <m/>
    <m/>
    <m/>
    <m/>
    <m/>
    <m/>
    <m/>
    <m/>
    <m/>
    <m/>
    <n v="13"/>
    <n v="100"/>
    <s v="Sa"/>
    <d v="1899-12-30T13:08:50"/>
    <n v="115"/>
    <s v="Sa"/>
    <d v="1899-12-30T13:09:45"/>
    <n v="125"/>
    <s v="Sa"/>
    <d v="1899-12-30T13:11:39"/>
    <n v="110"/>
    <s v="Sa"/>
    <d v="1899-12-30T13:12:51"/>
    <n v="121"/>
    <s v="Sa"/>
    <d v="1899-12-30T13:14:06"/>
    <n v="102"/>
    <s v="Sa"/>
    <d v="1899-12-30T13:14:31"/>
    <n v="103"/>
    <s v="Sa"/>
    <d v="1899-12-30T13:16:07"/>
    <n v="117"/>
    <s v="Sa"/>
    <d v="1899-12-30T13:18:23"/>
    <n v="116"/>
    <s v="Sa"/>
    <d v="1899-12-30T13:19:08"/>
    <n v="129"/>
    <s v="Sa"/>
    <d v="1899-12-30T13:20:25"/>
    <n v="126"/>
    <s v="Sa"/>
    <d v="1899-12-30T13:21:32"/>
    <n v="118"/>
    <s v="Sa"/>
    <d v="1899-12-30T13:22:59"/>
    <n v="124"/>
    <s v="Sa"/>
    <d v="1899-12-30T13:24: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8666666666665748"/>
    <n v="21.099999999999941"/>
    <x v="0"/>
    <x v="0"/>
    <x v="0"/>
  </r>
  <r>
    <n v="3"/>
    <d v="2012-03-08T05:43:15"/>
    <n v="2017721"/>
    <m/>
    <m/>
    <m/>
    <m/>
    <m/>
    <m/>
    <m/>
    <m/>
    <s v="Sa"/>
    <d v="1899-12-30T12:56:27"/>
    <m/>
    <s v="Sa"/>
    <d v="1899-12-30T13:03:56"/>
    <m/>
    <m/>
    <m/>
    <m/>
    <s v="Sa"/>
    <d v="1899-12-30T13:27:18"/>
    <m/>
    <m/>
    <m/>
    <x v="0"/>
    <s v="2017721 TSO BO2108"/>
    <m/>
    <m/>
    <m/>
    <m/>
    <m/>
    <m/>
    <m/>
    <m/>
    <m/>
    <m/>
    <m/>
    <m/>
    <m/>
    <m/>
    <m/>
    <m/>
    <m/>
    <n v="11"/>
    <n v="124"/>
    <s v="Sa"/>
    <d v="1899-12-30T13:07:43"/>
    <n v="118"/>
    <s v="Sa"/>
    <d v="1899-12-30T13:08:21"/>
    <n v="126"/>
    <s v="Sa"/>
    <d v="1899-12-30T13:09:52"/>
    <n v="129"/>
    <s v="Sa"/>
    <d v="1899-12-30T13:11:26"/>
    <n v="127"/>
    <s v="Sa"/>
    <d v="1899-12-30T13:13:43"/>
    <n v="120"/>
    <s v="Sa"/>
    <d v="1899-12-30T13:14:29"/>
    <n v="117"/>
    <s v="Sa"/>
    <d v="1899-12-30T13:15:54"/>
    <n v="103"/>
    <s v="Sa"/>
    <d v="1899-12-30T13:17:49"/>
    <n v="112"/>
    <s v="Sa"/>
    <d v="1899-12-30T13:18:27"/>
    <n v="102"/>
    <s v="Sa"/>
    <d v="1899-12-30T13:20:01"/>
    <n v="100"/>
    <s v="Sa"/>
    <d v="1899-12-30T13:23: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7833333333333385"/>
    <n v="0"/>
    <x v="1"/>
    <x v="1"/>
    <x v="0"/>
  </r>
  <r>
    <n v="4"/>
    <d v="2012-03-08T05:43:19"/>
    <n v="2017713"/>
    <m/>
    <m/>
    <m/>
    <m/>
    <m/>
    <m/>
    <m/>
    <m/>
    <s v="Sa"/>
    <d v="1899-12-30T12:56:33"/>
    <m/>
    <s v="Sa"/>
    <d v="1899-12-30T13:03:55"/>
    <m/>
    <m/>
    <m/>
    <m/>
    <s v="Sa"/>
    <d v="1899-12-30T13:27:19"/>
    <m/>
    <m/>
    <m/>
    <x v="0"/>
    <s v="2017713 TSO BO2108"/>
    <m/>
    <m/>
    <m/>
    <m/>
    <m/>
    <m/>
    <m/>
    <m/>
    <m/>
    <m/>
    <m/>
    <m/>
    <m/>
    <m/>
    <m/>
    <m/>
    <m/>
    <n v="12"/>
    <n v="122"/>
    <s v="Sa"/>
    <d v="1899-12-30T13:06:59"/>
    <n v="102"/>
    <s v="Sa"/>
    <d v="1899-12-30T13:08:02"/>
    <n v="110"/>
    <s v="Sa"/>
    <d v="1899-12-30T13:09:10"/>
    <n v="111"/>
    <s v="Sa"/>
    <d v="1899-12-30T13:10:20"/>
    <n v="128"/>
    <s v="Sa"/>
    <d v="1899-12-30T13:11:38"/>
    <n v="125"/>
    <s v="Sa"/>
    <d v="1899-12-30T13:13:26"/>
    <n v="100"/>
    <s v="Sa"/>
    <d v="1899-12-30T13:14:36"/>
    <n v="115"/>
    <s v="Sa"/>
    <d v="1899-12-30T13:15:48"/>
    <n v="114"/>
    <s v="Sa"/>
    <d v="1899-12-30T13:17:33"/>
    <n v="123"/>
    <s v="Sa"/>
    <d v="1899-12-30T13:19:28"/>
    <n v="124"/>
    <s v="Sa"/>
    <d v="1899-12-30T13:21:17"/>
    <n v="117"/>
    <s v="Sa"/>
    <d v="1899-12-30T13:23: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0666666666666131"/>
    <n v="23.399999999999981"/>
    <x v="1"/>
    <x v="1"/>
    <x v="0"/>
  </r>
  <r>
    <n v="5"/>
    <d v="2012-03-08T05:43:58"/>
    <n v="1020717"/>
    <m/>
    <m/>
    <m/>
    <m/>
    <m/>
    <m/>
    <m/>
    <m/>
    <s v="Sa"/>
    <d v="1899-12-30T12:57:41"/>
    <m/>
    <s v="Sa"/>
    <d v="1899-12-30T13:04:23"/>
    <m/>
    <m/>
    <m/>
    <m/>
    <s v="Sa"/>
    <d v="1899-12-30T13:27:58"/>
    <m/>
    <m/>
    <m/>
    <x v="0"/>
    <s v="Annick LECOYER"/>
    <m/>
    <m/>
    <m/>
    <m/>
    <m/>
    <m/>
    <m/>
    <m/>
    <m/>
    <m/>
    <m/>
    <m/>
    <m/>
    <m/>
    <m/>
    <m/>
    <m/>
    <n v="11"/>
    <n v="124"/>
    <s v="Sa"/>
    <d v="1899-12-30T13:07:38"/>
    <n v="118"/>
    <s v="Sa"/>
    <d v="1899-12-30T13:08:20"/>
    <n v="126"/>
    <s v="Sa"/>
    <d v="1899-12-30T13:10:20"/>
    <n v="129"/>
    <s v="Sa"/>
    <d v="1899-12-30T13:12:42"/>
    <n v="127"/>
    <s v="Sa"/>
    <d v="1899-12-30T13:15:03"/>
    <n v="120"/>
    <s v="Sa"/>
    <d v="1899-12-30T13:16:20"/>
    <n v="117"/>
    <s v="Sa"/>
    <d v="1899-12-30T13:18:02"/>
    <n v="103"/>
    <s v="Sa"/>
    <d v="1899-12-30T13:20:35"/>
    <n v="112"/>
    <s v="Sa"/>
    <d v="1899-12-30T13:21:52"/>
    <n v="102"/>
    <s v="Sa"/>
    <d v="1899-12-30T13:23:51"/>
    <n v="100"/>
    <s v="Sa"/>
    <d v="1899-12-30T13:25: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500000000000284"/>
    <n v="0"/>
    <x v="2"/>
    <x v="2"/>
    <x v="0"/>
  </r>
  <r>
    <n v="6"/>
    <d v="2012-03-08T05:44:06"/>
    <n v="1020710"/>
    <m/>
    <m/>
    <m/>
    <m/>
    <m/>
    <m/>
    <m/>
    <m/>
    <s v="Sa"/>
    <d v="1899-12-30T12:57:44"/>
    <m/>
    <s v="Sa"/>
    <d v="1899-12-30T13:04:22"/>
    <m/>
    <m/>
    <m/>
    <m/>
    <s v="Sa"/>
    <d v="1899-12-30T13:27:59"/>
    <m/>
    <m/>
    <m/>
    <x v="0"/>
    <s v="1020710 Vervins O"/>
    <m/>
    <m/>
    <m/>
    <m/>
    <m/>
    <m/>
    <m/>
    <m/>
    <m/>
    <m/>
    <m/>
    <m/>
    <m/>
    <m/>
    <m/>
    <m/>
    <m/>
    <n v="13"/>
    <n v="123"/>
    <s v="Sa"/>
    <d v="1899-12-30T13:07:18"/>
    <n v="114"/>
    <s v="Sa"/>
    <d v="1899-12-30T13:08:06"/>
    <n v="115"/>
    <s v="Sa"/>
    <d v="1899-12-30T13:09:38"/>
    <n v="100"/>
    <s v="Sa"/>
    <d v="1899-12-30T13:12:03"/>
    <n v="125"/>
    <s v="Sa"/>
    <d v="1899-12-30T13:13:11"/>
    <n v="111"/>
    <s v="Sa"/>
    <d v="1899-12-30T13:13:43"/>
    <n v="128"/>
    <s v="Sa"/>
    <d v="1899-12-30T13:15:05"/>
    <n v="110"/>
    <s v="Sa"/>
    <d v="1899-12-30T13:16:30"/>
    <n v="121"/>
    <s v="Sa"/>
    <d v="1899-12-30T13:17:34"/>
    <n v="102"/>
    <s v="Sa"/>
    <d v="1899-12-30T13:18:08"/>
    <n v="122"/>
    <s v="Sa"/>
    <d v="1899-12-30T13:18:58"/>
    <n v="117"/>
    <s v="Sa"/>
    <d v="1899-12-30T13:22:55"/>
    <n v="124"/>
    <s v="Sa"/>
    <d v="1899-12-30T13:27: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9333333333332057"/>
    <n v="23.616666666666468"/>
    <x v="2"/>
    <x v="2"/>
    <x v="0"/>
  </r>
  <r>
    <n v="7"/>
    <d v="2012-03-08T05:45:31"/>
    <n v="8002209"/>
    <m/>
    <m/>
    <m/>
    <m/>
    <m/>
    <m/>
    <m/>
    <m/>
    <s v="Sa"/>
    <d v="1899-12-30T12:56:37"/>
    <m/>
    <s v="Sa"/>
    <d v="1899-12-30T13:04:15"/>
    <m/>
    <m/>
    <m/>
    <m/>
    <s v="Sa"/>
    <d v="1899-12-30T13:27:24"/>
    <m/>
    <m/>
    <m/>
    <x v="0"/>
    <s v="Remi BROCHOT"/>
    <m/>
    <m/>
    <m/>
    <m/>
    <m/>
    <m/>
    <m/>
    <m/>
    <m/>
    <m/>
    <m/>
    <m/>
    <m/>
    <m/>
    <m/>
    <m/>
    <m/>
    <n v="11"/>
    <n v="122"/>
    <s v="Sa"/>
    <d v="1899-12-30T13:06:25"/>
    <n v="125"/>
    <s v="Sa"/>
    <d v="1899-12-30T13:07:28"/>
    <n v="100"/>
    <s v="Sa"/>
    <d v="1899-12-30T13:08:29"/>
    <n v="115"/>
    <s v="Sa"/>
    <d v="1899-12-30T13:11:01"/>
    <n v="111"/>
    <s v="Sa"/>
    <d v="1899-12-30T13:13:34"/>
    <n v="102"/>
    <s v="Sa"/>
    <d v="1899-12-30T13:14:18"/>
    <n v="103"/>
    <s v="Sa"/>
    <d v="1899-12-30T13:17:02"/>
    <n v="124"/>
    <s v="Sa"/>
    <d v="1899-12-30T13:18:34"/>
    <n v="118"/>
    <s v="Sa"/>
    <d v="1899-12-30T13:20:04"/>
    <n v="126"/>
    <s v="Sa"/>
    <d v="1899-12-30T13:21:54"/>
    <n v="117"/>
    <s v="Sa"/>
    <d v="1899-12-30T13:23: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1666666666666323"/>
    <n v="0"/>
    <x v="3"/>
    <x v="1"/>
    <x v="0"/>
  </r>
  <r>
    <n v="8"/>
    <d v="2012-03-08T05:45:36"/>
    <n v="2420989"/>
    <m/>
    <m/>
    <m/>
    <m/>
    <m/>
    <m/>
    <m/>
    <m/>
    <s v="Sa"/>
    <d v="1899-12-30T12:57:02"/>
    <m/>
    <s v="Sa"/>
    <d v="1899-12-30T13:04:14"/>
    <m/>
    <m/>
    <m/>
    <m/>
    <s v="Sa"/>
    <d v="1899-12-30T13:29:50"/>
    <m/>
    <m/>
    <m/>
    <x v="0"/>
    <s v="2420989 Balise 77"/>
    <m/>
    <m/>
    <m/>
    <m/>
    <m/>
    <m/>
    <m/>
    <m/>
    <m/>
    <m/>
    <m/>
    <m/>
    <m/>
    <m/>
    <m/>
    <m/>
    <m/>
    <n v="13"/>
    <n v="123"/>
    <s v="Sa"/>
    <d v="1899-12-30T13:07:16"/>
    <n v="114"/>
    <s v="Sa"/>
    <d v="1899-12-30T13:08:03"/>
    <n v="100"/>
    <s v="Sa"/>
    <d v="1899-12-30T13:09:06"/>
    <n v="128"/>
    <s v="Sa"/>
    <d v="1899-12-30T13:12:49"/>
    <n v="110"/>
    <s v="Sa"/>
    <d v="1899-12-30T13:14:15"/>
    <n v="121"/>
    <s v="Sa"/>
    <d v="1899-12-30T13:14:58"/>
    <n v="102"/>
    <s v="Sa"/>
    <d v="1899-12-30T13:15:14"/>
    <n v="112"/>
    <s v="Sa"/>
    <d v="1899-12-30T13:16:30"/>
    <n v="124"/>
    <s v="Sa"/>
    <d v="1899-12-30T13:18:40"/>
    <n v="127"/>
    <s v="Sa"/>
    <d v="1899-12-30T13:22:59"/>
    <n v="120"/>
    <s v="Sa"/>
    <d v="1899-12-30T13:23:59"/>
    <n v="117"/>
    <s v="Sa"/>
    <d v="1899-12-30T13:25:33"/>
    <n v="124"/>
    <s v="Sa"/>
    <d v="1899-12-30T13:29: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0333333333332213"/>
    <n v="25.600000000000005"/>
    <x v="3"/>
    <x v="1"/>
    <x v="0"/>
  </r>
  <r>
    <n v="9"/>
    <d v="2012-03-08T05:46:25"/>
    <n v="1020714"/>
    <m/>
    <m/>
    <m/>
    <m/>
    <m/>
    <m/>
    <m/>
    <m/>
    <s v="Sa"/>
    <d v="1899-12-30T12:57:54"/>
    <m/>
    <s v="Sa"/>
    <d v="1899-12-30T13:04:20"/>
    <m/>
    <m/>
    <m/>
    <m/>
    <s v="Sa"/>
    <d v="1899-12-30T13:29:33"/>
    <m/>
    <m/>
    <m/>
    <x v="0"/>
    <s v="Lola MOULIERE"/>
    <m/>
    <m/>
    <m/>
    <m/>
    <m/>
    <m/>
    <m/>
    <m/>
    <m/>
    <m/>
    <m/>
    <m/>
    <m/>
    <m/>
    <m/>
    <m/>
    <m/>
    <n v="13"/>
    <n v="123"/>
    <s v="Sa"/>
    <d v="1899-12-30T13:07:33"/>
    <n v="114"/>
    <s v="Sa"/>
    <d v="1899-12-30T13:08:11"/>
    <n v="115"/>
    <s v="Sa"/>
    <d v="1899-12-30T13:10:03"/>
    <n v="100"/>
    <s v="Sa"/>
    <d v="1899-12-30T13:12:17"/>
    <n v="125"/>
    <s v="Sa"/>
    <d v="1899-12-30T13:13:16"/>
    <n v="111"/>
    <s v="Sa"/>
    <d v="1899-12-30T13:13:56"/>
    <n v="128"/>
    <s v="Sa"/>
    <d v="1899-12-30T13:15:07"/>
    <n v="110"/>
    <s v="Sa"/>
    <d v="1899-12-30T13:16:32"/>
    <n v="121"/>
    <s v="Sa"/>
    <d v="1899-12-30T13:17:32"/>
    <n v="102"/>
    <s v="Sa"/>
    <d v="1899-12-30T13:18:07"/>
    <n v="122"/>
    <s v="Sa"/>
    <d v="1899-12-30T13:18:59"/>
    <n v="117"/>
    <s v="Sa"/>
    <d v="1899-12-30T13:22:54"/>
    <n v="124"/>
    <s v="Sa"/>
    <d v="1899-12-30T13:27: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166666666666366"/>
    <n v="0"/>
    <x v="4"/>
    <x v="0"/>
    <x v="0"/>
  </r>
  <r>
    <n v="10"/>
    <d v="2012-03-08T05:46:32"/>
    <n v="1020700"/>
    <m/>
    <m/>
    <m/>
    <m/>
    <m/>
    <m/>
    <m/>
    <m/>
    <s v="Sa"/>
    <d v="1899-12-30T12:57:59"/>
    <m/>
    <s v="Sa"/>
    <d v="1899-12-30T13:04:18"/>
    <m/>
    <m/>
    <m/>
    <m/>
    <s v="Sa"/>
    <d v="1899-12-30T13:29:34"/>
    <m/>
    <m/>
    <m/>
    <x v="0"/>
    <s v="1020700 Vervins O"/>
    <m/>
    <m/>
    <m/>
    <m/>
    <m/>
    <m/>
    <m/>
    <m/>
    <m/>
    <m/>
    <m/>
    <m/>
    <m/>
    <m/>
    <m/>
    <m/>
    <m/>
    <n v="11"/>
    <n v="124"/>
    <s v="Sa"/>
    <d v="1899-12-30T13:08:24"/>
    <n v="118"/>
    <s v="Sa"/>
    <d v="1899-12-30T13:09:39"/>
    <n v="126"/>
    <s v="Sa"/>
    <d v="1899-12-30T13:11:14"/>
    <n v="117"/>
    <s v="Sa"/>
    <d v="1899-12-30T13:12:01"/>
    <n v="120"/>
    <s v="Sa"/>
    <d v="1899-12-30T13:13:32"/>
    <n v="127"/>
    <s v="Sa"/>
    <d v="1899-12-30T13:14:21"/>
    <n v="129"/>
    <s v="Sa"/>
    <d v="1899-12-30T13:16:28"/>
    <n v="103"/>
    <s v="Sa"/>
    <d v="1899-12-30T13:19:32"/>
    <n v="102"/>
    <s v="Sa"/>
    <d v="1899-12-30T13:22:05"/>
    <n v="100"/>
    <s v="Sa"/>
    <d v="1899-12-30T13:24:53"/>
    <n v="112"/>
    <s v="Sa"/>
    <d v="1899-12-30T13:28: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1000000000000014"/>
    <n v="25.266666666666726"/>
    <x v="4"/>
    <x v="0"/>
    <x v="0"/>
  </r>
  <r>
    <n v="11"/>
    <d v="2012-03-08T05:47:41"/>
    <n v="2049174"/>
    <m/>
    <m/>
    <m/>
    <m/>
    <m/>
    <m/>
    <m/>
    <m/>
    <s v="Sa"/>
    <d v="1899-12-30T12:57:32"/>
    <m/>
    <s v="Sa"/>
    <d v="1899-12-30T13:03:32"/>
    <m/>
    <m/>
    <m/>
    <m/>
    <s v="Sa"/>
    <d v="1899-12-30T13:31:09"/>
    <m/>
    <m/>
    <m/>
    <x v="0"/>
    <s v="2049174 COL MARIE CURIE"/>
    <m/>
    <m/>
    <m/>
    <m/>
    <m/>
    <m/>
    <m/>
    <m/>
    <m/>
    <m/>
    <m/>
    <m/>
    <m/>
    <m/>
    <m/>
    <m/>
    <m/>
    <n v="10"/>
    <n v="112"/>
    <s v="Sa"/>
    <d v="1899-12-30T13:08:23"/>
    <n v="103"/>
    <s v="Sa"/>
    <d v="1899-12-30T13:09:32"/>
    <n v="126"/>
    <s v="Sa"/>
    <d v="1899-12-30T13:11:32"/>
    <n v="117"/>
    <s v="Sa"/>
    <d v="1899-12-30T13:12:13"/>
    <n v="120"/>
    <s v="Sa"/>
    <d v="1899-12-30T13:13:40"/>
    <n v="127"/>
    <s v="Sa"/>
    <d v="1899-12-30T13:14:32"/>
    <n v="129"/>
    <s v="Sa"/>
    <d v="1899-12-30T13:16:23"/>
    <n v="118"/>
    <s v="Sa"/>
    <d v="1899-12-30T13:20:02"/>
    <n v="124"/>
    <s v="Sa"/>
    <d v="1899-12-30T13:21:54"/>
    <n v="100"/>
    <s v="Sa"/>
    <d v="1899-12-30T13:25: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8499999999999588"/>
    <n v="0"/>
    <x v="5"/>
    <x v="2"/>
    <x v="0"/>
  </r>
  <r>
    <n v="12"/>
    <d v="2012-03-08T05:47:44"/>
    <n v="2061522"/>
    <m/>
    <m/>
    <m/>
    <m/>
    <m/>
    <m/>
    <m/>
    <m/>
    <s v="Sa"/>
    <d v="1899-12-30T12:57:47"/>
    <m/>
    <s v="Sa"/>
    <d v="1899-12-30T13:03:30"/>
    <m/>
    <m/>
    <m/>
    <m/>
    <s v="Sa"/>
    <d v="1899-12-30T13:31:08"/>
    <m/>
    <m/>
    <m/>
    <x v="0"/>
    <n v="2061522"/>
    <m/>
    <m/>
    <m/>
    <m/>
    <m/>
    <m/>
    <m/>
    <m/>
    <m/>
    <m/>
    <m/>
    <m/>
    <m/>
    <m/>
    <m/>
    <m/>
    <m/>
    <n v="13"/>
    <n v="122"/>
    <s v="Sa"/>
    <d v="1899-12-30T13:08:06"/>
    <n v="102"/>
    <s v="Sa"/>
    <d v="1899-12-30T13:09:22"/>
    <n v="121"/>
    <s v="Sa"/>
    <d v="1899-12-30T13:10:21"/>
    <n v="110"/>
    <s v="Sa"/>
    <d v="1899-12-30T13:10:54"/>
    <n v="128"/>
    <s v="Sa"/>
    <d v="1899-12-30T13:12:21"/>
    <n v="111"/>
    <s v="Sa"/>
    <d v="1899-12-30T13:13:35"/>
    <n v="125"/>
    <s v="Sa"/>
    <d v="1899-12-30T13:14:14"/>
    <n v="100"/>
    <s v="Sa"/>
    <d v="1899-12-30T13:15:25"/>
    <n v="115"/>
    <s v="Sa"/>
    <d v="1899-12-30T13:16:28"/>
    <n v="114"/>
    <s v="Sa"/>
    <d v="1899-12-30T13:18:03"/>
    <n v="123"/>
    <s v="Sa"/>
    <d v="1899-12-30T13:19:35"/>
    <n v="124"/>
    <s v="Sa"/>
    <d v="1899-12-30T13:21:37"/>
    <n v="117"/>
    <s v="Sa"/>
    <d v="1899-12-30T13:25: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5999999999999197"/>
    <n v="27.63333333333323"/>
    <x v="5"/>
    <x v="2"/>
    <x v="0"/>
  </r>
  <r>
    <n v="13"/>
    <d v="2012-03-08T05:50:31"/>
    <n v="2017728"/>
    <m/>
    <m/>
    <m/>
    <m/>
    <m/>
    <m/>
    <m/>
    <m/>
    <s v="Sa"/>
    <d v="1899-12-30T12:56:59"/>
    <m/>
    <s v="Sa"/>
    <d v="1899-12-30T13:04:02"/>
    <m/>
    <m/>
    <m/>
    <m/>
    <s v="Sa"/>
    <d v="1899-12-30T13:34:51"/>
    <m/>
    <m/>
    <m/>
    <x v="0"/>
    <s v="2017728 TSO BO2108"/>
    <m/>
    <m/>
    <m/>
    <m/>
    <m/>
    <m/>
    <m/>
    <m/>
    <m/>
    <m/>
    <m/>
    <m/>
    <m/>
    <m/>
    <m/>
    <m/>
    <m/>
    <n v="11"/>
    <n v="124"/>
    <s v="Sa"/>
    <d v="1899-12-30T13:08:19"/>
    <n v="118"/>
    <s v="Sa"/>
    <d v="1899-12-30T13:09:29"/>
    <n v="126"/>
    <s v="Sa"/>
    <d v="1899-12-30T13:11:41"/>
    <n v="117"/>
    <s v="Sa"/>
    <d v="1899-12-30T13:12:57"/>
    <n v="129"/>
    <s v="Sa"/>
    <d v="1899-12-30T13:15:25"/>
    <n v="120"/>
    <s v="Sa"/>
    <d v="1899-12-30T13:17:26"/>
    <n v="127"/>
    <s v="Sa"/>
    <d v="1899-12-30T13:18:34"/>
    <n v="103"/>
    <s v="Sa"/>
    <d v="1899-12-30T13:23:18"/>
    <n v="102"/>
    <s v="Sa"/>
    <d v="1899-12-30T13:26:10"/>
    <n v="100"/>
    <s v="Sa"/>
    <d v="1899-12-30T13:29:07"/>
    <n v="112"/>
    <s v="Sa"/>
    <d v="1899-12-30T13:33: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2833333333332568"/>
    <n v="30.816666666666634"/>
    <x v="6"/>
    <x v="0"/>
    <x v="0"/>
  </r>
  <r>
    <n v="14"/>
    <d v="2012-03-08T05:50:35"/>
    <n v="2017715"/>
    <m/>
    <m/>
    <m/>
    <m/>
    <m/>
    <m/>
    <m/>
    <m/>
    <s v="Sa"/>
    <d v="1899-12-30T12:56:55"/>
    <m/>
    <s v="Sa"/>
    <d v="1899-12-30T13:04:03"/>
    <m/>
    <m/>
    <m/>
    <m/>
    <s v="Sa"/>
    <d v="1899-12-30T13:34:50"/>
    <m/>
    <m/>
    <m/>
    <x v="0"/>
    <s v="2017715 TSO BO2108"/>
    <m/>
    <m/>
    <m/>
    <m/>
    <m/>
    <m/>
    <m/>
    <m/>
    <m/>
    <m/>
    <m/>
    <m/>
    <m/>
    <m/>
    <m/>
    <m/>
    <m/>
    <n v="13"/>
    <n v="124"/>
    <s v="Sa"/>
    <d v="1899-12-30T13:08:16"/>
    <n v="117"/>
    <s v="Sa"/>
    <d v="1899-12-30T13:12:06"/>
    <n v="121"/>
    <s v="Sa"/>
    <d v="1899-12-30T13:17:27"/>
    <n v="110"/>
    <s v="Sa"/>
    <d v="1899-12-30T13:18:17"/>
    <n v="102"/>
    <s v="Sa"/>
    <d v="1899-12-30T13:18:53"/>
    <n v="111"/>
    <s v="Sa"/>
    <d v="1899-12-30T13:19:38"/>
    <n v="128"/>
    <s v="Sa"/>
    <d v="1899-12-30T13:20:47"/>
    <n v="125"/>
    <s v="Sa"/>
    <d v="1899-12-30T13:22:28"/>
    <n v="100"/>
    <s v="Sa"/>
    <d v="1899-12-30T13:24:09"/>
    <n v="115"/>
    <s v="Sa"/>
    <d v="1899-12-30T13:25:53"/>
    <n v="114"/>
    <s v="Sa"/>
    <d v="1899-12-30T13:27:32"/>
    <n v="123"/>
    <s v="Sa"/>
    <d v="1899-12-30T13:31:48"/>
    <n v="122"/>
    <s v="Sa"/>
    <d v="1899-12-30T13:33: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216666666666633"/>
    <n v="0"/>
    <x v="6"/>
    <x v="0"/>
    <x v="0"/>
  </r>
  <r>
    <n v="15"/>
    <d v="2012-03-08T05:52:07"/>
    <n v="1209892"/>
    <m/>
    <m/>
    <m/>
    <m/>
    <m/>
    <m/>
    <m/>
    <m/>
    <s v="Sa"/>
    <d v="1899-12-30T12:57:10"/>
    <m/>
    <s v="Sa"/>
    <d v="1899-12-30T13:04:45"/>
    <m/>
    <m/>
    <m/>
    <m/>
    <s v="Sa"/>
    <d v="1899-12-30T13:36:05"/>
    <m/>
    <m/>
    <m/>
    <x v="0"/>
    <s v="1209892 SPORTidént"/>
    <m/>
    <m/>
    <m/>
    <m/>
    <m/>
    <m/>
    <m/>
    <m/>
    <m/>
    <m/>
    <m/>
    <m/>
    <m/>
    <m/>
    <m/>
    <m/>
    <m/>
    <n v="12"/>
    <n v="123"/>
    <s v="Sa"/>
    <d v="1899-12-30T13:08:08"/>
    <n v="114"/>
    <s v="Sa"/>
    <d v="1899-12-30T13:09:14"/>
    <n v="115"/>
    <s v="Sa"/>
    <d v="1899-12-30T13:11:06"/>
    <n v="100"/>
    <s v="Sa"/>
    <d v="1899-12-30T13:12:32"/>
    <n v="125"/>
    <s v="Sa"/>
    <d v="1899-12-30T13:13:20"/>
    <n v="111"/>
    <s v="Sa"/>
    <d v="1899-12-30T13:13:51"/>
    <n v="128"/>
    <s v="Sa"/>
    <d v="1899-12-30T13:15:10"/>
    <n v="110"/>
    <s v="Sa"/>
    <d v="1899-12-30T13:16:15"/>
    <n v="121"/>
    <s v="Sa"/>
    <d v="1899-12-30T13:17:05"/>
    <n v="102"/>
    <s v="Sa"/>
    <d v="1899-12-30T13:17:27"/>
    <n v="117"/>
    <s v="Sa"/>
    <d v="1899-12-30T13:20:57"/>
    <n v="124"/>
    <s v="Sa"/>
    <d v="1899-12-30T13:23: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383333333333276"/>
    <n v="31.333333333333329"/>
    <x v="7"/>
    <x v="0"/>
    <x v="0"/>
  </r>
  <r>
    <n v="16"/>
    <d v="2012-03-08T05:52:12"/>
    <n v="501481"/>
    <m/>
    <m/>
    <m/>
    <m/>
    <m/>
    <m/>
    <m/>
    <m/>
    <s v="Sa"/>
    <d v="1899-12-30T12:57:28"/>
    <m/>
    <s v="Sa"/>
    <d v="1899-12-30T13:04:44"/>
    <m/>
    <m/>
    <m/>
    <m/>
    <s v="Sa"/>
    <d v="1899-12-30T13:36:03"/>
    <m/>
    <m/>
    <m/>
    <x v="0"/>
    <s v="SPORTident"/>
    <m/>
    <m/>
    <m/>
    <m/>
    <m/>
    <m/>
    <m/>
    <m/>
    <m/>
    <m/>
    <m/>
    <m/>
    <m/>
    <m/>
    <m/>
    <m/>
    <m/>
    <n v="13"/>
    <n v="124"/>
    <s v="Sa"/>
    <d v="1899-12-30T13:08:58"/>
    <n v="118"/>
    <s v="Sa"/>
    <d v="1899-12-30T13:10:10"/>
    <n v="126"/>
    <s v="Sa"/>
    <d v="1899-12-30T13:11:59"/>
    <n v="117"/>
    <s v="Sa"/>
    <d v="1899-12-30T13:13:00"/>
    <n v="129"/>
    <s v="Sa"/>
    <d v="1899-12-30T13:15:01"/>
    <n v="120"/>
    <s v="Sa"/>
    <d v="1899-12-30T13:20:15"/>
    <n v="127"/>
    <s v="Sa"/>
    <d v="1899-12-30T13:21:26"/>
    <n v="117"/>
    <s v="Sa"/>
    <d v="1899-12-30T13:24:26"/>
    <n v="103"/>
    <s v="Sa"/>
    <d v="1899-12-30T13:28:00"/>
    <n v="112"/>
    <s v="Sa"/>
    <d v="1899-12-30T13:29:22"/>
    <n v="122"/>
    <s v="Sa"/>
    <d v="1899-12-30T13:30:27"/>
    <n v="102"/>
    <s v="Sa"/>
    <d v="1899-12-30T13:31:43"/>
    <n v="100"/>
    <s v="Sa"/>
    <d v="1899-12-30T13:34: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2333333333334089"/>
    <n v="0"/>
    <x v="7"/>
    <x v="0"/>
    <x v="0"/>
  </r>
  <r>
    <n v="17"/>
    <d v="2012-03-08T05:52:36"/>
    <n v="1910517"/>
    <m/>
    <m/>
    <m/>
    <m/>
    <m/>
    <m/>
    <m/>
    <m/>
    <s v="Sa"/>
    <d v="1899-12-30T12:57:36"/>
    <m/>
    <s v="Sa"/>
    <d v="1899-12-30T13:03:28"/>
    <m/>
    <m/>
    <m/>
    <m/>
    <s v="Sa"/>
    <d v="1899-12-30T13:36:58"/>
    <m/>
    <m/>
    <m/>
    <x v="0"/>
    <s v="1910517 COL Etrechy"/>
    <m/>
    <m/>
    <m/>
    <m/>
    <m/>
    <m/>
    <m/>
    <m/>
    <m/>
    <m/>
    <m/>
    <m/>
    <m/>
    <m/>
    <m/>
    <m/>
    <m/>
    <n v="10"/>
    <n v="124"/>
    <s v="Sa"/>
    <d v="1899-12-30T13:08:52"/>
    <n v="118"/>
    <s v="Sa"/>
    <d v="1899-12-30T13:10:05"/>
    <n v="126"/>
    <s v="Sa"/>
    <d v="1899-12-30T13:12:01"/>
    <n v="117"/>
    <s v="Sa"/>
    <d v="1899-12-30T13:12:53"/>
    <n v="120"/>
    <s v="Sa"/>
    <d v="1899-12-30T13:14:47"/>
    <n v="127"/>
    <s v="Sa"/>
    <d v="1899-12-30T13:15:35"/>
    <n v="129"/>
    <s v="Sa"/>
    <d v="1899-12-30T13:19:00"/>
    <n v="103"/>
    <s v="Sa"/>
    <d v="1899-12-30T13:23:44"/>
    <n v="102"/>
    <s v="Sa"/>
    <d v="1899-12-30T13:26:18"/>
    <n v="100"/>
    <s v="Sa"/>
    <d v="1899-12-30T13:30: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4000000000000448"/>
    <n v="33.500000000000121"/>
    <x v="8"/>
    <x v="0"/>
    <x v="0"/>
  </r>
  <r>
    <n v="18"/>
    <d v="2012-03-08T05:52:38"/>
    <n v="2061530"/>
    <m/>
    <m/>
    <m/>
    <m/>
    <m/>
    <m/>
    <m/>
    <m/>
    <s v="Sa"/>
    <d v="1899-12-30T12:57:19"/>
    <m/>
    <s v="Sa"/>
    <d v="1899-12-30T13:03:26"/>
    <m/>
    <m/>
    <m/>
    <m/>
    <s v="Sa"/>
    <d v="1899-12-30T13:36:54"/>
    <m/>
    <m/>
    <m/>
    <x v="0"/>
    <s v="IF9105 COL Etrechy"/>
    <m/>
    <m/>
    <m/>
    <m/>
    <m/>
    <m/>
    <m/>
    <m/>
    <m/>
    <m/>
    <m/>
    <m/>
    <m/>
    <m/>
    <m/>
    <m/>
    <m/>
    <n v="15"/>
    <n v="122"/>
    <s v="Sa"/>
    <d v="1899-12-30T13:07:39"/>
    <n v="112"/>
    <s v="Sa"/>
    <d v="1899-12-30T13:08:14"/>
    <n v="102"/>
    <s v="Sa"/>
    <d v="1899-12-30T13:09:34"/>
    <n v="110"/>
    <s v="Sa"/>
    <d v="1899-12-30T13:10:27"/>
    <n v="111"/>
    <s v="Sa"/>
    <d v="1899-12-30T13:11:28"/>
    <n v="119"/>
    <s v="Sa"/>
    <d v="1899-12-30T13:13:02"/>
    <n v="128"/>
    <s v="Sa"/>
    <d v="1899-12-30T13:13:27"/>
    <n v="121"/>
    <s v="Sa"/>
    <d v="1899-12-30T13:15:37"/>
    <n v="125"/>
    <s v="Sa"/>
    <d v="1899-12-30T13:17:01"/>
    <n v="100"/>
    <s v="Sa"/>
    <d v="1899-12-30T13:18:32"/>
    <n v="115"/>
    <s v="Sa"/>
    <d v="1899-12-30T13:21:20"/>
    <n v="114"/>
    <s v="Sa"/>
    <d v="1899-12-30T13:22:54"/>
    <n v="123"/>
    <s v="Sa"/>
    <d v="1899-12-30T13:24:15"/>
    <n v="124"/>
    <s v="Sa"/>
    <d v="1899-12-30T13:26:12"/>
    <n v="117"/>
    <s v="Sa"/>
    <n v="0.565057870370370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216666666666633"/>
    <n v="33.466666666666569"/>
    <x v="9"/>
    <x v="1"/>
    <x v="0"/>
  </r>
  <r>
    <n v="19"/>
    <d v="2012-03-08T05:52:45"/>
    <n v="2311186"/>
    <m/>
    <m/>
    <m/>
    <m/>
    <m/>
    <m/>
    <m/>
    <m/>
    <s v="Sa"/>
    <d v="1899-12-30T12:56:48"/>
    <m/>
    <s v="Sa"/>
    <d v="1899-12-30T13:04:09"/>
    <m/>
    <m/>
    <m/>
    <m/>
    <s v="Sa"/>
    <d v="1899-12-30T13:35:53"/>
    <m/>
    <m/>
    <m/>
    <x v="0"/>
    <s v="2311êêêêBalise 77 îîranc"/>
    <m/>
    <m/>
    <m/>
    <m/>
    <m/>
    <m/>
    <m/>
    <m/>
    <m/>
    <m/>
    <m/>
    <m/>
    <m/>
    <m/>
    <m/>
    <m/>
    <m/>
    <n v="11"/>
    <n v="123"/>
    <s v="Sa"/>
    <d v="1899-12-30T13:08:46"/>
    <n v="114"/>
    <s v="Sa"/>
    <d v="1899-12-30T13:09:42"/>
    <n v="100"/>
    <s v="Sa"/>
    <d v="1899-12-30T13:11:04"/>
    <n v="125"/>
    <s v="Sa"/>
    <d v="1899-12-30T13:13:13"/>
    <n v="111"/>
    <s v="Sa"/>
    <d v="1899-12-30T13:13:42"/>
    <n v="102"/>
    <s v="Sa"/>
    <d v="1899-12-30T13:14:15"/>
    <n v="128"/>
    <s v="Sa"/>
    <d v="1899-12-30T13:16:56"/>
    <n v="117"/>
    <s v="Sa"/>
    <d v="1899-12-30T13:25:18"/>
    <n v="120"/>
    <s v="Sa"/>
    <d v="1899-12-30T13:27:27"/>
    <n v="127"/>
    <s v="Sa"/>
    <d v="1899-12-30T13:28:48"/>
    <n v="124"/>
    <s v="Sa"/>
    <d v="1899-12-30T13:35: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6166666666666956"/>
    <n v="0"/>
    <x v="10"/>
    <x v="1"/>
    <x v="0"/>
  </r>
  <r>
    <n v="20"/>
    <d v="2012-03-08T05:52:57"/>
    <n v="420966"/>
    <m/>
    <m/>
    <m/>
    <m/>
    <m/>
    <m/>
    <m/>
    <m/>
    <m/>
    <d v="1899-12-30T12:57:06"/>
    <m/>
    <m/>
    <d v="1899-12-30T13:03:43"/>
    <m/>
    <m/>
    <m/>
    <m/>
    <m/>
    <d v="1899-12-30T13:33:35"/>
    <m/>
    <m/>
    <m/>
    <x v="0"/>
    <m/>
    <m/>
    <m/>
    <m/>
    <m/>
    <m/>
    <m/>
    <m/>
    <m/>
    <m/>
    <m/>
    <m/>
    <m/>
    <m/>
    <m/>
    <m/>
    <m/>
    <m/>
    <n v="13"/>
    <n v="123"/>
    <m/>
    <d v="1899-12-30T13:07:38"/>
    <n v="114"/>
    <m/>
    <d v="1899-12-30T13:09:29"/>
    <n v="115"/>
    <m/>
    <d v="1899-12-30T13:11:20"/>
    <n v="100"/>
    <m/>
    <d v="1899-12-30T13:12:34"/>
    <n v="125"/>
    <m/>
    <d v="1899-12-30T13:14:19"/>
    <n v="111"/>
    <m/>
    <d v="1899-12-30T13:14:58"/>
    <n v="128"/>
    <m/>
    <d v="1899-12-30T13:16:16"/>
    <n v="110"/>
    <m/>
    <d v="1899-12-30T13:17:53"/>
    <n v="102"/>
    <m/>
    <d v="1899-12-30T13:18:38"/>
    <n v="121"/>
    <m/>
    <d v="1899-12-30T13:19:33"/>
    <n v="113"/>
    <m/>
    <d v="1899-12-30T13:20:39"/>
    <n v="124"/>
    <m/>
    <d v="1899-12-30T13:22:42"/>
    <n v="117"/>
    <m/>
    <d v="1899-12-30T13:29: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916666666666746"/>
    <n v="0"/>
    <x v="11"/>
    <x v="0"/>
    <x v="0"/>
  </r>
  <r>
    <n v="21"/>
    <d v="2012-03-08T05:53:00"/>
    <n v="2074297"/>
    <m/>
    <m/>
    <m/>
    <m/>
    <m/>
    <m/>
    <m/>
    <m/>
    <s v="Sa"/>
    <d v="1899-12-30T12:56:19"/>
    <m/>
    <s v="Sa"/>
    <d v="1899-12-30T13:03:41"/>
    <m/>
    <m/>
    <m/>
    <m/>
    <s v="Sa"/>
    <d v="1899-12-30T13:33:34"/>
    <m/>
    <m/>
    <m/>
    <x v="0"/>
    <s v="THENOZ Jeremie"/>
    <m/>
    <n v="7807"/>
    <m/>
    <m/>
    <m/>
    <m/>
    <m/>
    <m/>
    <m/>
    <m/>
    <m/>
    <m/>
    <m/>
    <m/>
    <m/>
    <m/>
    <m/>
    <n v="22"/>
    <n v="122"/>
    <s v="Sa"/>
    <d v="1899-12-30T13:07:19"/>
    <n v="112"/>
    <s v="Sa"/>
    <d v="1899-12-30T13:08:00"/>
    <n v="124"/>
    <s v="Sa"/>
    <d v="1899-12-30T13:10:10"/>
    <n v="104"/>
    <s v="Sa"/>
    <d v="1899-12-30T13:10:22"/>
    <n v="118"/>
    <s v="Sa"/>
    <d v="1899-12-30T13:11:11"/>
    <n v="126"/>
    <s v="Sa"/>
    <d v="1899-12-30T13:12:32"/>
    <n v="116"/>
    <s v="Sa"/>
    <d v="1899-12-30T13:13:28"/>
    <n v="129"/>
    <s v="Sa"/>
    <d v="1899-12-30T13:13:52"/>
    <n v="127"/>
    <s v="Sa"/>
    <d v="1899-12-30T13:15:30"/>
    <n v="120"/>
    <s v="Sa"/>
    <d v="1899-12-30T13:16:13"/>
    <n v="117"/>
    <s v="Sa"/>
    <d v="1899-12-30T13:17:44"/>
    <n v="103"/>
    <s v="Sa"/>
    <d v="1899-12-30T13:19:23"/>
    <n v="102"/>
    <s v="Sa"/>
    <d v="1899-12-30T13:21:21"/>
    <n v="121"/>
    <s v="Sa"/>
    <d v="1899-12-30T13:23:28"/>
    <n v="110"/>
    <s v="Sa"/>
    <d v="1899-12-30T13:24:00"/>
    <n v="128"/>
    <s v="Sa"/>
    <d v="1899-12-30T13:25:26"/>
    <n v="111"/>
    <s v="Sa"/>
    <n v="0.5602893518518518"/>
    <n v="125"/>
    <s v="Sa"/>
    <n v="0.56083333333333341"/>
    <n v="100"/>
    <s v="Sa"/>
    <n v="0.56123842592592588"/>
    <n v="101"/>
    <s v="Sa"/>
    <n v="0.56152777777777774"/>
    <n v="107"/>
    <s v="Sa"/>
    <n v="0.5626620370370371"/>
    <n v="106"/>
    <s v="Sa"/>
    <n v="0.56415509259259256"/>
    <m/>
    <m/>
    <m/>
    <m/>
    <m/>
    <m/>
    <m/>
    <m/>
    <m/>
    <m/>
    <m/>
    <m/>
    <m/>
    <m/>
    <m/>
    <m/>
    <m/>
    <m/>
    <m/>
    <m/>
    <m/>
    <m/>
    <m/>
    <m/>
    <m/>
    <m/>
    <n v="3.633333333333475"/>
    <n v="29.883333333333422"/>
    <x v="11"/>
    <x v="0"/>
    <x v="0"/>
  </r>
  <r>
    <n v="22"/>
    <d v="2012-03-08T05:53:36"/>
    <n v="2144314"/>
    <m/>
    <m/>
    <m/>
    <m/>
    <m/>
    <m/>
    <m/>
    <m/>
    <s v="Sa"/>
    <d v="1899-12-30T12:56:41"/>
    <m/>
    <s v="Sa"/>
    <d v="1899-12-30T13:04:10"/>
    <m/>
    <m/>
    <m/>
    <m/>
    <s v="Sa"/>
    <d v="1899-12-30T13:37:29"/>
    <m/>
    <m/>
    <m/>
    <x v="0"/>
    <s v="2144314 Balise 77"/>
    <m/>
    <m/>
    <m/>
    <m/>
    <m/>
    <m/>
    <m/>
    <m/>
    <m/>
    <m/>
    <m/>
    <m/>
    <m/>
    <m/>
    <m/>
    <m/>
    <m/>
    <n v="15"/>
    <n v="123"/>
    <s v="Sa"/>
    <d v="1899-12-30T13:08:45"/>
    <n v="114"/>
    <s v="Sa"/>
    <d v="1899-12-30T13:09:35"/>
    <n v="115"/>
    <s v="Sa"/>
    <d v="1899-12-30T13:11:10"/>
    <n v="100"/>
    <s v="Sa"/>
    <d v="1899-12-30T13:14:00"/>
    <n v="125"/>
    <s v="Sa"/>
    <d v="1899-12-30T13:14:48"/>
    <n v="111"/>
    <s v="Sa"/>
    <d v="1899-12-30T13:15:45"/>
    <n v="102"/>
    <s v="Sa"/>
    <d v="1899-12-30T13:16:20"/>
    <n v="122"/>
    <s v="Sa"/>
    <d v="1899-12-30T13:17:23"/>
    <n v="112"/>
    <s v="Sa"/>
    <d v="1899-12-30T13:18:02"/>
    <n v="103"/>
    <s v="Sa"/>
    <d v="1899-12-30T13:19:11"/>
    <n v="117"/>
    <s v="Sa"/>
    <d v="1899-12-30T13:21:33"/>
    <n v="126"/>
    <s v="Sa"/>
    <d v="1899-12-30T13:27:29"/>
    <n v="129"/>
    <s v="Sa"/>
    <d v="1899-12-30T13:29:05"/>
    <n v="118"/>
    <s v="Sa"/>
    <d v="1899-12-30T13:32:18"/>
    <n v="124"/>
    <s v="Sa"/>
    <d v="1899-12-30T13:33: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5833333333333037"/>
    <n v="33.316666666666706"/>
    <x v="10"/>
    <x v="1"/>
    <x v="0"/>
  </r>
  <r>
    <n v="23"/>
    <d v="2012-03-08T05:54:43"/>
    <n v="2039903"/>
    <m/>
    <m/>
    <m/>
    <m/>
    <m/>
    <m/>
    <m/>
    <m/>
    <s v="Sa"/>
    <d v="1899-12-30T12:56:21"/>
    <m/>
    <s v="Sa"/>
    <d v="1899-12-30T13:03:48"/>
    <m/>
    <m/>
    <m/>
    <m/>
    <s v="Sa"/>
    <d v="1899-12-30T13:39:08"/>
    <m/>
    <m/>
    <m/>
    <x v="0"/>
    <s v="2039903 GO78"/>
    <m/>
    <m/>
    <m/>
    <m/>
    <m/>
    <m/>
    <m/>
    <m/>
    <m/>
    <m/>
    <m/>
    <m/>
    <m/>
    <m/>
    <m/>
    <m/>
    <m/>
    <n v="12"/>
    <n v="123"/>
    <s v="Sa"/>
    <d v="1899-12-30T13:07:12"/>
    <n v="114"/>
    <s v="Sa"/>
    <d v="1899-12-30T13:08:13"/>
    <n v="100"/>
    <s v="Sa"/>
    <d v="1899-12-30T13:10:02"/>
    <n v="115"/>
    <s v="Sa"/>
    <d v="1899-12-30T13:11:17"/>
    <n v="128"/>
    <s v="Sa"/>
    <d v="1899-12-30T13:16:21"/>
    <n v="110"/>
    <s v="Sa"/>
    <d v="1899-12-30T13:18:12"/>
    <n v="121"/>
    <s v="Sa"/>
    <d v="1899-12-30T13:19:48"/>
    <n v="102"/>
    <s v="Sa"/>
    <d v="1899-12-30T13:20:11"/>
    <n v="111"/>
    <s v="Sa"/>
    <d v="1899-12-30T13:21:12"/>
    <n v="125"/>
    <s v="Sa"/>
    <d v="1899-12-30T13:21:59"/>
    <n v="117"/>
    <s v="Sa"/>
    <d v="1899-12-30T13:34:30"/>
    <n v="124"/>
    <s v="Sa"/>
    <d v="1899-12-30T13:38: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4000000000000519"/>
    <n v="0"/>
    <x v="12"/>
    <x v="0"/>
    <x v="0"/>
  </r>
  <r>
    <n v="24"/>
    <d v="2012-03-08T05:54:48"/>
    <n v="338966"/>
    <m/>
    <m/>
    <m/>
    <m/>
    <m/>
    <m/>
    <m/>
    <m/>
    <m/>
    <d v="1899-12-30T12:56:25"/>
    <m/>
    <m/>
    <d v="1899-12-30T13:03:47"/>
    <m/>
    <m/>
    <m/>
    <m/>
    <m/>
    <d v="1899-12-30T13:39:10"/>
    <m/>
    <m/>
    <m/>
    <x v="0"/>
    <m/>
    <m/>
    <m/>
    <m/>
    <m/>
    <m/>
    <m/>
    <m/>
    <m/>
    <m/>
    <m/>
    <m/>
    <m/>
    <m/>
    <m/>
    <m/>
    <m/>
    <m/>
    <n v="12"/>
    <n v="124"/>
    <m/>
    <d v="1899-12-30T13:08:13"/>
    <n v="118"/>
    <m/>
    <d v="1899-12-30T13:09:33"/>
    <n v="126"/>
    <m/>
    <d v="1899-12-30T13:11:44"/>
    <n v="117"/>
    <m/>
    <d v="1899-12-30T13:12:49"/>
    <n v="129"/>
    <m/>
    <d v="1899-12-30T13:14:33"/>
    <n v="120"/>
    <m/>
    <d v="1899-12-30T13:16:11"/>
    <n v="127"/>
    <m/>
    <d v="1899-12-30T13:18:21"/>
    <n v="103"/>
    <m/>
    <d v="1899-12-30T13:23:38"/>
    <n v="112"/>
    <m/>
    <d v="1899-12-30T13:24:36"/>
    <n v="122"/>
    <m/>
    <d v="1899-12-30T13:25:41"/>
    <n v="102"/>
    <m/>
    <d v="1899-12-30T13:27:01"/>
    <n v="100"/>
    <m/>
    <d v="1899-12-30T13:29: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4333333333332803"/>
    <n v="35.383333333333482"/>
    <x v="12"/>
    <x v="0"/>
    <x v="0"/>
  </r>
  <r>
    <n v="25"/>
    <d v="2012-03-08T05:56:00"/>
    <n v="38517"/>
    <m/>
    <m/>
    <m/>
    <m/>
    <m/>
    <m/>
    <m/>
    <m/>
    <m/>
    <d v="1899-12-30T12:56:32"/>
    <m/>
    <m/>
    <d v="1899-12-30T13:04:38"/>
    <m/>
    <m/>
    <m/>
    <m/>
    <m/>
    <d v="1899-12-30T13:40:22"/>
    <m/>
    <m/>
    <m/>
    <x v="0"/>
    <m/>
    <m/>
    <m/>
    <m/>
    <m/>
    <m/>
    <m/>
    <m/>
    <m/>
    <m/>
    <m/>
    <m/>
    <m/>
    <m/>
    <m/>
    <m/>
    <m/>
    <m/>
    <n v="11"/>
    <n v="124"/>
    <m/>
    <d v="1899-12-30T13:10:11"/>
    <n v="118"/>
    <m/>
    <d v="1899-12-30T13:11:56"/>
    <n v="126"/>
    <m/>
    <d v="1899-12-30T13:14:28"/>
    <n v="117"/>
    <m/>
    <d v="1899-12-30T13:15:51"/>
    <n v="120"/>
    <m/>
    <d v="1899-12-30T13:20:21"/>
    <n v="127"/>
    <m/>
    <d v="1899-12-30T13:21:22"/>
    <n v="129"/>
    <m/>
    <d v="1899-12-30T13:24:26"/>
    <n v="103"/>
    <m/>
    <d v="1899-12-30T13:30:03"/>
    <n v="112"/>
    <m/>
    <d v="1899-12-30T13:31:47"/>
    <n v="102"/>
    <m/>
    <d v="1899-12-30T13:34:18"/>
    <n v="100"/>
    <m/>
    <d v="1899-12-30T13:37: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5500000000000682"/>
    <n v="35.733333333333377"/>
    <x v="13"/>
    <x v="1"/>
    <x v="0"/>
  </r>
  <r>
    <n v="26"/>
    <d v="2012-03-08T05:56:02"/>
    <n v="1020716"/>
    <m/>
    <m/>
    <m/>
    <m/>
    <m/>
    <m/>
    <m/>
    <m/>
    <s v="Sa"/>
    <d v="1899-12-30T12:56:39"/>
    <m/>
    <s v="Sa"/>
    <d v="1899-12-30T13:04:39"/>
    <m/>
    <m/>
    <m/>
    <m/>
    <s v="Sa"/>
    <d v="1899-12-30T13:40:21"/>
    <m/>
    <m/>
    <m/>
    <x v="0"/>
    <s v="DUVAL Coralie"/>
    <m/>
    <m/>
    <m/>
    <m/>
    <m/>
    <m/>
    <m/>
    <m/>
    <m/>
    <m/>
    <m/>
    <m/>
    <m/>
    <m/>
    <m/>
    <m/>
    <m/>
    <n v="13"/>
    <n v="124"/>
    <s v="Sa"/>
    <d v="1899-12-30T13:10:07"/>
    <n v="117"/>
    <s v="Sa"/>
    <d v="1899-12-30T13:14:17"/>
    <n v="122"/>
    <s v="Sa"/>
    <d v="1899-12-30T13:19:35"/>
    <n v="102"/>
    <s v="Sa"/>
    <d v="1899-12-30T13:20:48"/>
    <n v="121"/>
    <s v="Sa"/>
    <d v="1899-12-30T13:21:53"/>
    <n v="110"/>
    <s v="Sa"/>
    <d v="1899-12-30T13:22:35"/>
    <n v="128"/>
    <s v="Sa"/>
    <d v="1899-12-30T13:24:20"/>
    <n v="111"/>
    <s v="Sa"/>
    <d v="1899-12-30T13:25:46"/>
    <n v="125"/>
    <s v="Sa"/>
    <d v="1899-12-30T13:26:23"/>
    <n v="100"/>
    <s v="Sa"/>
    <d v="1899-12-30T13:28:15"/>
    <n v="115"/>
    <s v="Sa"/>
    <d v="1899-12-30T13:29:49"/>
    <n v="114"/>
    <s v="Sa"/>
    <d v="1899-12-30T13:31:22"/>
    <n v="123"/>
    <s v="Sa"/>
    <d v="1899-12-30T13:35: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4666666666666686"/>
    <n v="0"/>
    <x v="13"/>
    <x v="1"/>
    <x v="0"/>
  </r>
  <r>
    <n v="27"/>
    <d v="2012-03-08T05:59:16"/>
    <n v="2311184"/>
    <m/>
    <m/>
    <m/>
    <m/>
    <m/>
    <m/>
    <m/>
    <m/>
    <s v="Sa"/>
    <d v="1899-12-30T12:56:57"/>
    <m/>
    <s v="Sa"/>
    <d v="1899-12-30T13:04:07"/>
    <m/>
    <m/>
    <m/>
    <m/>
    <s v="Sa"/>
    <d v="1899-12-30T13:43:40"/>
    <m/>
    <m/>
    <m/>
    <x v="0"/>
    <s v="2311184 Balise 77"/>
    <m/>
    <m/>
    <m/>
    <m/>
    <m/>
    <m/>
    <m/>
    <m/>
    <m/>
    <m/>
    <m/>
    <m/>
    <m/>
    <m/>
    <m/>
    <m/>
    <m/>
    <n v="16"/>
    <n v="122"/>
    <s v="Sa"/>
    <d v="1899-12-30T13:07:42"/>
    <n v="125"/>
    <s v="Sa"/>
    <d v="1899-12-30T13:08:51"/>
    <n v="100"/>
    <s v="Sa"/>
    <d v="1899-12-30T13:10:03"/>
    <n v="100"/>
    <s v="Sa"/>
    <d v="1899-12-30T13:11:15"/>
    <n v="111"/>
    <s v="Sa"/>
    <d v="1899-12-30T13:13:27"/>
    <n v="128"/>
    <s v="Sa"/>
    <d v="1899-12-30T13:14:56"/>
    <n v="110"/>
    <s v="Sa"/>
    <d v="1899-12-30T13:16:21"/>
    <n v="121"/>
    <s v="Sa"/>
    <d v="1899-12-30T13:17:20"/>
    <n v="102"/>
    <s v="Sa"/>
    <d v="1899-12-30T13:19:31"/>
    <n v="103"/>
    <s v="Sa"/>
    <d v="1899-12-30T13:22:36"/>
    <n v="124"/>
    <s v="Sa"/>
    <d v="1899-12-30T13:24:37"/>
    <n v="118"/>
    <s v="Sa"/>
    <d v="1899-12-30T13:27:32"/>
    <n v="126"/>
    <s v="Sa"/>
    <d v="1899-12-30T13:29:20"/>
    <n v="127"/>
    <s v="Sa"/>
    <d v="1899-12-30T13:33:09"/>
    <n v="120"/>
    <s v="Sa"/>
    <n v="0.56723379629629633"/>
    <n v="117"/>
    <s v="Sa"/>
    <n v="0.568854166666666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5833333333334672"/>
    <n v="39.550000000000111"/>
    <x v="14"/>
    <x v="0"/>
    <x v="0"/>
  </r>
  <r>
    <n v="28"/>
    <d v="2012-03-08T05:59:21"/>
    <n v="2113830"/>
    <m/>
    <m/>
    <m/>
    <m/>
    <m/>
    <m/>
    <m/>
    <m/>
    <s v="Sa"/>
    <d v="1899-12-30T12:57:50"/>
    <m/>
    <s v="Sa"/>
    <d v="1899-12-30T13:04:06"/>
    <m/>
    <m/>
    <m/>
    <m/>
    <s v="Sa"/>
    <d v="1899-12-30T13:43:38"/>
    <m/>
    <m/>
    <m/>
    <x v="0"/>
    <s v="2113830  Fontainebleau"/>
    <m/>
    <m/>
    <m/>
    <m/>
    <m/>
    <m/>
    <m/>
    <m/>
    <m/>
    <m/>
    <m/>
    <m/>
    <m/>
    <m/>
    <m/>
    <m/>
    <m/>
    <n v="9"/>
    <n v="123"/>
    <s v="Sa"/>
    <d v="1899-12-30T13:08:49"/>
    <n v="114"/>
    <s v="Sa"/>
    <d v="1899-12-30T13:10:03"/>
    <n v="100"/>
    <s v="Sa"/>
    <d v="1899-12-30T13:11:12"/>
    <n v="115"/>
    <s v="Sa"/>
    <d v="1899-12-30T13:14:13"/>
    <n v="102"/>
    <s v="Sa"/>
    <d v="1899-12-30T13:19:32"/>
    <n v="112"/>
    <s v="Sa"/>
    <d v="1899-12-30T13:23:08"/>
    <n v="124"/>
    <s v="Sa"/>
    <d v="1899-12-30T13:24:36"/>
    <n v="129"/>
    <s v="Sa"/>
    <d v="1899-12-30T13:37:42"/>
    <n v="117"/>
    <s v="Sa"/>
    <d v="1899-12-30T13:39: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7166666666667112"/>
    <n v="0"/>
    <x v="14"/>
    <x v="0"/>
    <x v="0"/>
  </r>
  <r>
    <n v="29"/>
    <d v="2012-03-08T06:01:41"/>
    <n v="1020715"/>
    <m/>
    <m/>
    <m/>
    <m/>
    <m/>
    <m/>
    <m/>
    <m/>
    <s v="Sa"/>
    <d v="1899-12-30T13:04:27"/>
    <m/>
    <s v="Sa"/>
    <d v="1899-12-30T13:04:36"/>
    <m/>
    <m/>
    <m/>
    <m/>
    <s v="Sa"/>
    <d v="1899-12-30T13:46:05"/>
    <m/>
    <m/>
    <m/>
    <x v="0"/>
    <s v="Louise MOULIERE"/>
    <m/>
    <m/>
    <m/>
    <m/>
    <m/>
    <m/>
    <m/>
    <m/>
    <m/>
    <m/>
    <m/>
    <m/>
    <m/>
    <m/>
    <m/>
    <m/>
    <m/>
    <n v="21"/>
    <n v="123"/>
    <s v="Sa"/>
    <d v="1899-12-30T13:07:10"/>
    <n v="114"/>
    <s v="Sa"/>
    <d v="1899-12-30T13:08:10"/>
    <n v="115"/>
    <s v="Sa"/>
    <d v="1899-12-30T13:10:07"/>
    <n v="100"/>
    <s v="Sa"/>
    <d v="1899-12-30T13:12:21"/>
    <n v="125"/>
    <s v="Sa"/>
    <d v="1899-12-30T13:13:22"/>
    <n v="111"/>
    <s v="Sa"/>
    <d v="1899-12-30T13:14:03"/>
    <n v="128"/>
    <s v="Sa"/>
    <d v="1899-12-30T13:16:33"/>
    <n v="110"/>
    <s v="Sa"/>
    <d v="1899-12-30T13:18:44"/>
    <n v="121"/>
    <s v="Sa"/>
    <d v="1899-12-30T13:20:19"/>
    <n v="102"/>
    <s v="Sa"/>
    <n v="0.5562731481481481"/>
    <n v="122"/>
    <s v="Sa"/>
    <n v="0.5574189814814815"/>
    <n v="112"/>
    <s v="Sa"/>
    <n v="0.55797453703703703"/>
    <n v="103"/>
    <s v="Sa"/>
    <n v="0.55928240740740742"/>
    <n v="117"/>
    <s v="Sa"/>
    <n v="0.5622800925925926"/>
    <n v="120"/>
    <s v="Sa"/>
    <n v="0.56374999999999997"/>
    <n v="127"/>
    <s v="Sa"/>
    <n v="0.56494212962962964"/>
    <n v="129"/>
    <s v="Sa"/>
    <n v="0.56766203703703699"/>
    <n v="126"/>
    <s v="Sa"/>
    <n v="0.56929398148148147"/>
    <n v="118"/>
    <s v="Sa"/>
    <n v="0.57114583333333335"/>
    <n v="104"/>
    <s v="Sa"/>
    <n v="0.57177083333333334"/>
    <n v="124"/>
    <s v="Sa"/>
    <n v="0.57269675925925922"/>
    <m/>
    <m/>
    <m/>
    <m/>
    <m/>
    <m/>
    <m/>
    <m/>
    <m/>
    <m/>
    <m/>
    <m/>
    <m/>
    <m/>
    <m/>
    <m/>
    <m/>
    <m/>
    <m/>
    <m/>
    <m/>
    <m/>
    <m/>
    <m/>
    <m/>
    <m/>
    <m/>
    <m/>
    <m/>
    <n v="2.566666666666535"/>
    <n v="41.48333333333332"/>
    <x v="15"/>
    <x v="3"/>
    <x v="1"/>
  </r>
  <r>
    <n v="30"/>
    <d v="2012-03-08T06:09:26"/>
    <n v="1910515"/>
    <m/>
    <m/>
    <m/>
    <m/>
    <m/>
    <m/>
    <m/>
    <m/>
    <s v="Sa"/>
    <d v="1899-12-30T12:56:54"/>
    <m/>
    <s v="Sa"/>
    <d v="1899-12-30T13:03:49"/>
    <m/>
    <m/>
    <m/>
    <m/>
    <s v="Sa"/>
    <d v="1899-12-30T13:53:48"/>
    <m/>
    <m/>
    <m/>
    <x v="0"/>
    <s v="1910515 COL Etrechy"/>
    <m/>
    <m/>
    <m/>
    <m/>
    <m/>
    <m/>
    <m/>
    <m/>
    <m/>
    <m/>
    <m/>
    <m/>
    <m/>
    <m/>
    <m/>
    <m/>
    <m/>
    <n v="13"/>
    <n v="124"/>
    <s v="Sa"/>
    <d v="1899-12-30T13:09:04"/>
    <n v="118"/>
    <s v="Sa"/>
    <d v="1899-12-30T13:11:23"/>
    <n v="127"/>
    <s v="Sa"/>
    <d v="1899-12-30T13:18:57"/>
    <n v="120"/>
    <s v="Sa"/>
    <d v="1899-12-30T13:20:11"/>
    <n v="129"/>
    <s v="Sa"/>
    <d v="1899-12-30T13:24:07"/>
    <n v="117"/>
    <s v="Sa"/>
    <d v="1899-12-30T13:27:10"/>
    <n v="126"/>
    <s v="Sa"/>
    <d v="1899-12-30T13:27:58"/>
    <n v="103"/>
    <s v="Sa"/>
    <d v="1899-12-30T13:30:15"/>
    <n v="112"/>
    <s v="Sa"/>
    <d v="1899-12-30T13:31:45"/>
    <n v="122"/>
    <s v="Sa"/>
    <d v="1899-12-30T13:32:59"/>
    <n v="102"/>
    <s v="Sa"/>
    <d v="1899-12-30T13:34:12"/>
    <n v="100"/>
    <s v="Sa"/>
    <d v="1899-12-30T13:37:22"/>
    <n v="123"/>
    <s v="Sa"/>
    <d v="1899-12-30T13:40: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2500000000000213"/>
    <n v="49.983333333333363"/>
    <x v="16"/>
    <x v="0"/>
    <x v="0"/>
  </r>
  <r>
    <n v="31"/>
    <d v="2012-03-08T06:09:29"/>
    <n v="2086249"/>
    <m/>
    <m/>
    <m/>
    <m/>
    <m/>
    <m/>
    <m/>
    <m/>
    <s v="Sa"/>
    <d v="1899-12-30T12:56:45"/>
    <m/>
    <s v="Sa"/>
    <d v="1899-12-30T13:03:51"/>
    <m/>
    <m/>
    <m/>
    <m/>
    <s v="Sa"/>
    <d v="1899-12-30T13:53:50"/>
    <m/>
    <m/>
    <m/>
    <x v="0"/>
    <s v="STE GEMME MONROVAL ESPAD"/>
    <m/>
    <m/>
    <m/>
    <m/>
    <m/>
    <m/>
    <m/>
    <m/>
    <m/>
    <m/>
    <m/>
    <m/>
    <m/>
    <m/>
    <m/>
    <m/>
    <m/>
    <n v="8"/>
    <n v="124"/>
    <s v="Sa"/>
    <d v="1899-12-30T13:09:17"/>
    <n v="127"/>
    <s v="Sa"/>
    <d v="1899-12-30T13:18:58"/>
    <n v="117"/>
    <s v="Sa"/>
    <d v="1899-12-30T13:21:44"/>
    <n v="120"/>
    <s v="Sa"/>
    <d v="1899-12-30T13:23:47"/>
    <n v="118"/>
    <s v="Sa"/>
    <d v="1899-12-30T13:33:20"/>
    <n v="114"/>
    <s v="Sa"/>
    <d v="1899-12-30T13:40:40"/>
    <n v="100"/>
    <s v="Sa"/>
    <d v="1899-12-30T13:47:48"/>
    <n v="122"/>
    <s v="Sa"/>
    <d v="1899-12-30T13:53: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4333333333332767"/>
    <n v="0"/>
    <x v="16"/>
    <x v="0"/>
    <x v="0"/>
  </r>
  <r>
    <n v="117"/>
    <d v="2021-06-26T14:08:56"/>
    <n v="2113817"/>
    <m/>
    <m/>
    <m/>
    <m/>
    <m/>
    <m/>
    <m/>
    <m/>
    <s v="Sa"/>
    <d v="1899-12-30T12:53:32"/>
    <m/>
    <s v="Sa"/>
    <d v="1899-12-30T13:04:43"/>
    <m/>
    <m/>
    <m/>
    <m/>
    <s v="Sa"/>
    <d v="1899-12-30T13:08:05"/>
    <m/>
    <m/>
    <m/>
    <x v="1"/>
    <s v="_"/>
    <m/>
    <s v="OPA"/>
    <m/>
    <m/>
    <m/>
    <m/>
    <m/>
    <m/>
    <m/>
    <m/>
    <m/>
    <m/>
    <m/>
    <m/>
    <m/>
    <m/>
    <m/>
    <n v="15"/>
    <n v="150"/>
    <s v="Sa"/>
    <d v="1899-12-30T13:06:37"/>
    <n v="151"/>
    <s v="Sa"/>
    <d v="1899-12-30T13:06:46"/>
    <n v="158"/>
    <s v="Sa"/>
    <d v="1899-12-30T13:06:49"/>
    <n v="157"/>
    <s v="Sa"/>
    <d v="1899-12-30T13:07:00"/>
    <n v="152"/>
    <s v="Sa"/>
    <d v="1899-12-30T13:06:56"/>
    <n v="153"/>
    <s v="Sa"/>
    <d v="1899-12-30T13:07:05"/>
    <n v="156"/>
    <s v="Sa"/>
    <d v="1899-12-30T13:07:07"/>
    <n v="155"/>
    <s v="Sa"/>
    <d v="1899-12-30T13:07:10"/>
    <n v="162"/>
    <s v="Sa"/>
    <d v="1899-12-30T13:07:34"/>
    <n v="161"/>
    <s v="Sa"/>
    <d v="1899-12-30T13:07:36"/>
    <n v="164"/>
    <s v="Sa"/>
    <d v="1899-12-30T13:07:37"/>
    <n v="165"/>
    <s v="Sa"/>
    <d v="1899-12-30T13:07:47"/>
    <n v="160"/>
    <s v="Sa"/>
    <d v="1899-12-30T13:08:07"/>
    <n v="159"/>
    <s v="Sa"/>
    <d v="1899-12-30T13:07:54"/>
    <n v="166"/>
    <s v="Sa"/>
    <d v="1899-12-30T13:07: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8999999999999773"/>
    <n v="3.36666666666666"/>
    <x v="17"/>
    <x v="3"/>
    <x v="0"/>
  </r>
  <r>
    <n v="141"/>
    <d v="2021-06-26T14:23:10"/>
    <n v="2113817"/>
    <m/>
    <m/>
    <m/>
    <m/>
    <m/>
    <m/>
    <m/>
    <m/>
    <s v="Sa"/>
    <d v="1899-12-30T13:15:15"/>
    <m/>
    <s v="Sa"/>
    <d v="1899-12-30T13:15:47"/>
    <m/>
    <m/>
    <m/>
    <m/>
    <s v="Sa"/>
    <d v="1899-12-30T13:19:06"/>
    <m/>
    <m/>
    <m/>
    <x v="1"/>
    <s v="_ #2"/>
    <m/>
    <s v="OPA"/>
    <m/>
    <m/>
    <m/>
    <m/>
    <m/>
    <m/>
    <m/>
    <m/>
    <m/>
    <m/>
    <m/>
    <m/>
    <m/>
    <m/>
    <m/>
    <n v="16"/>
    <n v="150"/>
    <s v="Sa"/>
    <d v="1899-12-30T13:17:39"/>
    <n v="151"/>
    <s v="Sa"/>
    <d v="1899-12-30T13:17:57"/>
    <n v="158"/>
    <s v="Sa"/>
    <d v="1899-12-30T13:18:00"/>
    <n v="159"/>
    <s v="Sa"/>
    <d v="1899-12-30T13:18:09"/>
    <n v="160"/>
    <s v="Sa"/>
    <d v="1899-12-30T13:18:29"/>
    <n v="165"/>
    <s v="Sa"/>
    <d v="1899-12-30T13:18:17"/>
    <n v="164"/>
    <s v="Sa"/>
    <d v="1899-12-30T13:18:14"/>
    <n v="161"/>
    <s v="Sa"/>
    <d v="1899-12-30T13:18:22"/>
    <n v="156"/>
    <s v="Sa"/>
    <d v="1899-12-30T13:18:24"/>
    <n v="157"/>
    <s v="Sa"/>
    <d v="1899-12-30T13:18:35"/>
    <n v="152"/>
    <s v="Sa"/>
    <d v="1899-12-30T13:18:32"/>
    <n v="153"/>
    <s v="Sa"/>
    <d v="1899-12-30T13:18:43"/>
    <n v="154"/>
    <s v="Sa"/>
    <d v="1899-12-30T13:18:46"/>
    <n v="155"/>
    <s v="Sa"/>
    <d v="1899-12-30T13:18:48"/>
    <n v="162"/>
    <s v="Sa"/>
    <d v="1899-12-30T13:18:57"/>
    <n v="163"/>
    <s v="Sa"/>
    <d v="1899-12-30T13:18: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8666666666667453"/>
    <n v="3.3166666666668121"/>
    <x v="17"/>
    <x v="3"/>
    <x v="0"/>
  </r>
  <r>
    <n v="138"/>
    <d v="2021-06-26T14:20:36"/>
    <n v="2039909"/>
    <m/>
    <m/>
    <m/>
    <m/>
    <m/>
    <m/>
    <m/>
    <m/>
    <s v="Sa"/>
    <d v="1899-12-30T13:15:28"/>
    <m/>
    <s v="Sa"/>
    <d v="1899-12-30T13:17:16"/>
    <m/>
    <m/>
    <m/>
    <m/>
    <s v="Sa"/>
    <d v="1899-12-30T13:20:24"/>
    <m/>
    <m/>
    <m/>
    <x v="1"/>
    <s v="Mayleen #8"/>
    <m/>
    <s v="LE DINH COSTE"/>
    <m/>
    <m/>
    <m/>
    <m/>
    <m/>
    <m/>
    <m/>
    <m/>
    <m/>
    <m/>
    <m/>
    <m/>
    <m/>
    <m/>
    <m/>
    <n v="15"/>
    <n v="150"/>
    <s v="Sa"/>
    <d v="1899-12-30T13:19:19"/>
    <n v="151"/>
    <s v="Sa"/>
    <d v="1899-12-30T13:19:25"/>
    <n v="158"/>
    <s v="Sa"/>
    <d v="1899-12-30T13:19:27"/>
    <n v="157"/>
    <s v="Sa"/>
    <d v="1899-12-30T13:19:35"/>
    <n v="152"/>
    <s v="Sa"/>
    <d v="1899-12-30T13:19:31"/>
    <n v="153"/>
    <s v="Sa"/>
    <d v="1899-12-30T13:19:40"/>
    <n v="156"/>
    <s v="Sa"/>
    <d v="1899-12-30T13:19:42"/>
    <n v="155"/>
    <s v="Sa"/>
    <d v="1899-12-30T13:19:46"/>
    <n v="162"/>
    <s v="Sa"/>
    <d v="1899-12-30T13:19:54"/>
    <n v="161"/>
    <s v="Sa"/>
    <d v="1899-12-30T13:19:56"/>
    <n v="164"/>
    <s v="Sa"/>
    <d v="1899-12-30T13:19:57"/>
    <n v="165"/>
    <s v="Sa"/>
    <d v="1899-12-30T13:20:08"/>
    <n v="160"/>
    <s v="Sa"/>
    <d v="1899-12-30T13:20:27"/>
    <n v="159"/>
    <s v="Sa"/>
    <d v="1899-12-30T13:20:14"/>
    <n v="166"/>
    <s v="Sa"/>
    <d v="1899-12-30T13:20: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0500000000000007"/>
    <n v="3.1333333333332369"/>
    <x v="18"/>
    <x v="2"/>
    <x v="1"/>
  </r>
  <r>
    <n v="146"/>
    <d v="2021-06-26T14:25:42"/>
    <n v="1020718"/>
    <m/>
    <m/>
    <m/>
    <m/>
    <m/>
    <m/>
    <m/>
    <m/>
    <s v="Sa"/>
    <d v="1899-12-30T13:19:14"/>
    <m/>
    <s v="Sa"/>
    <d v="1899-12-30T13:19:52"/>
    <m/>
    <m/>
    <m/>
    <m/>
    <s v="Sa"/>
    <d v="1899-12-30T13:23:41"/>
    <m/>
    <m/>
    <m/>
    <x v="1"/>
    <s v="14-1_VervinsO3 #2"/>
    <m/>
    <s v="VervinsO"/>
    <m/>
    <m/>
    <m/>
    <m/>
    <m/>
    <m/>
    <m/>
    <m/>
    <m/>
    <m/>
    <m/>
    <m/>
    <m/>
    <m/>
    <m/>
    <n v="15"/>
    <n v="150"/>
    <s v="Sa"/>
    <d v="1899-12-30T13:22:22"/>
    <n v="151"/>
    <s v="Sa"/>
    <d v="1899-12-30T13:22:44"/>
    <n v="158"/>
    <s v="Sa"/>
    <d v="1899-12-30T13:22:47"/>
    <n v="157"/>
    <s v="Sa"/>
    <d v="1899-12-30T13:22:56"/>
    <n v="152"/>
    <s v="Sa"/>
    <d v="1899-12-30T13:22:52"/>
    <n v="153"/>
    <s v="Sa"/>
    <d v="1899-12-30T13:23:01"/>
    <n v="156"/>
    <s v="Sa"/>
    <d v="1899-12-30T13:23:06"/>
    <n v="155"/>
    <s v="Sa"/>
    <d v="1899-12-30T13:23:08"/>
    <n v="162"/>
    <s v="Sa"/>
    <d v="1899-12-30T13:23:16"/>
    <n v="161"/>
    <s v="Sa"/>
    <d v="1899-12-30T13:23:16"/>
    <n v="164"/>
    <s v="Sa"/>
    <d v="1899-12-30T13:23:16"/>
    <n v="165"/>
    <s v="Sa"/>
    <d v="1899-12-30T13:23:26"/>
    <n v="160"/>
    <s v="Sa"/>
    <d v="1899-12-30T13:23:44"/>
    <n v="159"/>
    <s v="Sa"/>
    <d v="1899-12-30T13:23:30"/>
    <n v="166"/>
    <s v="Sa"/>
    <d v="1899-12-30T13:23: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711"/>
    <n v="3.8166666666667304"/>
    <x v="19"/>
    <x v="2"/>
    <x v="1"/>
  </r>
  <r>
    <n v="123"/>
    <d v="2021-06-26T14:12:34"/>
    <n v="38514"/>
    <m/>
    <m/>
    <m/>
    <m/>
    <m/>
    <m/>
    <m/>
    <m/>
    <m/>
    <d v="1899-12-30T23:59:59"/>
    <m/>
    <m/>
    <d v="1899-12-31T01:06:52"/>
    <m/>
    <m/>
    <m/>
    <m/>
    <m/>
    <d v="1899-12-31T01:11:29"/>
    <m/>
    <m/>
    <m/>
    <x v="1"/>
    <s v="15-1_VervinsO5"/>
    <m/>
    <s v="VervinsO"/>
    <m/>
    <m/>
    <m/>
    <m/>
    <m/>
    <m/>
    <m/>
    <m/>
    <m/>
    <m/>
    <m/>
    <m/>
    <m/>
    <m/>
    <m/>
    <n v="15"/>
    <n v="150"/>
    <m/>
    <d v="1899-12-31T01:09:55"/>
    <n v="151"/>
    <m/>
    <d v="1899-12-31T01:10:07"/>
    <n v="158"/>
    <m/>
    <d v="1899-12-31T01:10:11"/>
    <n v="157"/>
    <m/>
    <d v="1899-12-31T01:10:21"/>
    <n v="152"/>
    <m/>
    <d v="1899-12-31T01:10:19"/>
    <n v="153"/>
    <m/>
    <d v="1899-12-31T01:10:30"/>
    <n v="156"/>
    <m/>
    <d v="1899-12-31T01:10:34"/>
    <n v="155"/>
    <m/>
    <d v="1899-12-31T01:10:39"/>
    <n v="162"/>
    <m/>
    <d v="1899-12-31T01:10:50"/>
    <n v="161"/>
    <m/>
    <d v="1899-12-31T01:10:51"/>
    <n v="164"/>
    <m/>
    <d v="1899-12-31T01:10:53"/>
    <n v="165"/>
    <m/>
    <d v="1899-12-31T01:11:04"/>
    <n v="160"/>
    <m/>
    <d v="1899-12-31T01:11:25"/>
    <n v="159"/>
    <m/>
    <d v="1899-12-31T01:11:12"/>
    <n v="166"/>
    <m/>
    <d v="1899-12-31T01:11: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0499999999999972"/>
    <n v="4.6166666666666956"/>
    <x v="20"/>
    <x v="2"/>
    <x v="1"/>
  </r>
  <r>
    <n v="131"/>
    <d v="2021-06-26T14:16:22"/>
    <n v="2311181"/>
    <m/>
    <m/>
    <m/>
    <m/>
    <m/>
    <m/>
    <m/>
    <m/>
    <s v="Sa"/>
    <d v="1899-12-30T13:10:48"/>
    <m/>
    <s v="Sa"/>
    <d v="1899-12-30T13:11:17"/>
    <m/>
    <m/>
    <m/>
    <m/>
    <s v="Sa"/>
    <d v="1899-12-30T13:15:03"/>
    <m/>
    <m/>
    <m/>
    <x v="1"/>
    <s v="2311181 Balise 77 #2"/>
    <m/>
    <m/>
    <m/>
    <m/>
    <m/>
    <m/>
    <m/>
    <m/>
    <m/>
    <m/>
    <m/>
    <m/>
    <m/>
    <m/>
    <m/>
    <m/>
    <m/>
    <n v="15"/>
    <n v="150"/>
    <s v="Sa"/>
    <d v="1899-12-30T13:13:44"/>
    <n v="151"/>
    <s v="Sa"/>
    <d v="1899-12-30T13:13:53"/>
    <n v="152"/>
    <s v="Sa"/>
    <d v="1899-12-30T13:13:53"/>
    <n v="157"/>
    <s v="Sa"/>
    <d v="1899-12-30T13:14:05"/>
    <n v="158"/>
    <s v="Sa"/>
    <d v="1899-12-30T13:14:04"/>
    <n v="159"/>
    <s v="Sa"/>
    <d v="1899-12-30T13:14:13"/>
    <n v="160"/>
    <s v="Sa"/>
    <d v="1899-12-30T13:14:35"/>
    <n v="165"/>
    <s v="Sa"/>
    <d v="1899-12-30T13:14:24"/>
    <n v="164"/>
    <s v="Sa"/>
    <d v="1899-12-30T13:14:20"/>
    <n v="161"/>
    <s v="Sa"/>
    <d v="1899-12-30T13:14:28"/>
    <n v="162"/>
    <s v="Sa"/>
    <d v="1899-12-30T13:14:36"/>
    <n v="155"/>
    <s v="Sa"/>
    <d v="1899-12-30T13:14:36"/>
    <n v="156"/>
    <s v="Sa"/>
    <d v="1899-12-30T13:14:41"/>
    <n v="153"/>
    <s v="Sa"/>
    <d v="1899-12-30T13:14:45"/>
    <n v="154"/>
    <s v="Sa"/>
    <d v="1899-12-30T13:14: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4500000000000632"/>
    <n v="3.7666666666665627"/>
    <x v="21"/>
    <x v="1"/>
    <x v="1"/>
  </r>
  <r>
    <n v="154"/>
    <d v="2021-06-26T14:29:01"/>
    <n v="2122188"/>
    <m/>
    <m/>
    <m/>
    <m/>
    <m/>
    <m/>
    <m/>
    <m/>
    <s v="Sa"/>
    <d v="1899-12-30T13:23:57"/>
    <m/>
    <s v="Sa"/>
    <d v="1899-12-30T13:24:51"/>
    <m/>
    <m/>
    <m/>
    <m/>
    <s v="Sa"/>
    <d v="1899-12-30T13:27:45"/>
    <m/>
    <m/>
    <m/>
    <x v="1"/>
    <s v="GAILLY Tobias #2"/>
    <m/>
    <s v="GO78"/>
    <m/>
    <m/>
    <m/>
    <m/>
    <m/>
    <m/>
    <m/>
    <m/>
    <m/>
    <m/>
    <m/>
    <m/>
    <m/>
    <m/>
    <m/>
    <n v="15"/>
    <n v="150"/>
    <s v="Sa"/>
    <d v="1899-12-30T13:26:45"/>
    <n v="151"/>
    <s v="Sa"/>
    <d v="1899-12-30T13:26:50"/>
    <n v="158"/>
    <s v="Sa"/>
    <d v="1899-12-30T13:26:52"/>
    <n v="157"/>
    <s v="Sa"/>
    <d v="1899-12-30T13:27:00"/>
    <n v="152"/>
    <s v="Sa"/>
    <d v="1899-12-30T13:26:56"/>
    <n v="153"/>
    <s v="Sa"/>
    <d v="1899-12-30T13:27:06"/>
    <n v="156"/>
    <s v="Sa"/>
    <d v="1899-12-30T13:27:09"/>
    <n v="155"/>
    <s v="Sa"/>
    <d v="1899-12-30T13:27:11"/>
    <n v="162"/>
    <s v="Sa"/>
    <d v="1899-12-30T13:27:20"/>
    <n v="161"/>
    <s v="Sa"/>
    <d v="1899-12-30T13:27:20"/>
    <n v="164"/>
    <s v="Sa"/>
    <d v="1899-12-30T13:27:20"/>
    <n v="165"/>
    <s v="Sa"/>
    <d v="1899-12-30T13:27:30"/>
    <n v="160"/>
    <s v="Sa"/>
    <d v="1899-12-30T13:27:49"/>
    <n v="159"/>
    <s v="Sa"/>
    <d v="1899-12-30T13:27:35"/>
    <n v="166"/>
    <s v="Sa"/>
    <d v="1899-12-30T13:27: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8999999999999773"/>
    <n v="2.8999999999999737"/>
    <x v="22"/>
    <x v="1"/>
    <x v="1"/>
  </r>
  <r>
    <n v="136"/>
    <d v="2021-06-26T14:19:38"/>
    <n v="338964"/>
    <m/>
    <m/>
    <m/>
    <m/>
    <m/>
    <m/>
    <m/>
    <m/>
    <m/>
    <d v="1899-12-30T23:59:59"/>
    <m/>
    <m/>
    <d v="1899-12-31T01:14:49"/>
    <m/>
    <m/>
    <m/>
    <m/>
    <m/>
    <d v="1899-12-31T01:17:51"/>
    <m/>
    <m/>
    <m/>
    <x v="1"/>
    <s v="Erwan #8"/>
    <m/>
    <s v="LE ROUX"/>
    <m/>
    <m/>
    <m/>
    <m/>
    <m/>
    <m/>
    <m/>
    <m/>
    <m/>
    <m/>
    <m/>
    <m/>
    <m/>
    <m/>
    <m/>
    <n v="16"/>
    <n v="150"/>
    <m/>
    <d v="1899-12-31T01:16:40"/>
    <n v="151"/>
    <m/>
    <d v="1899-12-31T01:16:46"/>
    <n v="158"/>
    <m/>
    <d v="1899-12-31T01:16:49"/>
    <n v="159"/>
    <m/>
    <d v="1899-12-31T01:16:58"/>
    <n v="160"/>
    <m/>
    <d v="1899-12-31T01:17:19"/>
    <n v="165"/>
    <m/>
    <d v="1899-12-31T01:17:07"/>
    <n v="164"/>
    <m/>
    <d v="1899-12-31T01:17:04"/>
    <n v="161"/>
    <m/>
    <d v="1899-12-31T01:17:12"/>
    <n v="156"/>
    <m/>
    <d v="1899-12-31T01:17:15"/>
    <n v="157"/>
    <m/>
    <d v="1899-12-31T01:17:21"/>
    <n v="152"/>
    <m/>
    <d v="1899-12-31T01:17:17"/>
    <n v="153"/>
    <m/>
    <d v="1899-12-31T01:17:28"/>
    <n v="154"/>
    <m/>
    <d v="1899-12-31T01:17:31"/>
    <n v="155"/>
    <m/>
    <d v="1899-12-31T01:17:33"/>
    <n v="162"/>
    <m/>
    <d v="1899-12-31T01:17:42"/>
    <n v="163"/>
    <m/>
    <d v="1899-12-31T01:17: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8499999999998096"/>
    <n v="3.0333333333330614"/>
    <x v="23"/>
    <x v="1"/>
    <x v="1"/>
  </r>
  <r>
    <n v="139"/>
    <d v="2021-06-26T14:21:22"/>
    <n v="228683"/>
    <m/>
    <m/>
    <m/>
    <m/>
    <m/>
    <m/>
    <m/>
    <m/>
    <m/>
    <d v="1899-12-30T23:59:59"/>
    <m/>
    <m/>
    <d v="1899-12-31T01:17:48"/>
    <m/>
    <m/>
    <m/>
    <m/>
    <m/>
    <d v="1899-12-31T01:20:55"/>
    <m/>
    <m/>
    <m/>
    <x v="1"/>
    <s v="19-1_VervinsO2 #2"/>
    <m/>
    <s v="VervinsO"/>
    <m/>
    <m/>
    <m/>
    <m/>
    <m/>
    <m/>
    <m/>
    <m/>
    <m/>
    <m/>
    <m/>
    <m/>
    <m/>
    <m/>
    <m/>
    <n v="15"/>
    <n v="150"/>
    <m/>
    <d v="1899-12-31T01:19:54"/>
    <n v="151"/>
    <m/>
    <d v="1899-12-31T01:19:59"/>
    <n v="158"/>
    <m/>
    <d v="1899-12-31T01:20:01"/>
    <n v="157"/>
    <m/>
    <d v="1899-12-31T01:20:08"/>
    <n v="152"/>
    <m/>
    <d v="1899-12-31T01:20:05"/>
    <n v="153"/>
    <m/>
    <d v="1899-12-31T01:20:13"/>
    <n v="156"/>
    <m/>
    <d v="1899-12-31T01:20:16"/>
    <n v="155"/>
    <m/>
    <d v="1899-12-31T01:20:19"/>
    <n v="162"/>
    <m/>
    <d v="1899-12-31T01:20:27"/>
    <n v="161"/>
    <m/>
    <d v="1899-12-31T01:20:27"/>
    <n v="164"/>
    <m/>
    <d v="1899-12-31T01:20:28"/>
    <n v="165"/>
    <m/>
    <d v="1899-12-31T01:20:38"/>
    <n v="160"/>
    <m/>
    <d v="1899-12-31T01:20:57"/>
    <n v="159"/>
    <m/>
    <d v="1899-12-31T01:20:43"/>
    <n v="166"/>
    <m/>
    <d v="1899-12-31T01:20: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1000000000000085"/>
    <n v="3.1166666666667808"/>
    <x v="24"/>
    <x v="1"/>
    <x v="1"/>
  </r>
  <r>
    <n v="101"/>
    <d v="2021-06-26T13:59:16"/>
    <n v="2144318"/>
    <m/>
    <m/>
    <m/>
    <m/>
    <m/>
    <m/>
    <m/>
    <m/>
    <s v="Sa"/>
    <d v="1899-12-30T12:53:18"/>
    <m/>
    <s v="Sa"/>
    <d v="1899-12-30T12:56:08"/>
    <m/>
    <m/>
    <m/>
    <m/>
    <s v="Sa"/>
    <d v="1899-12-30T12:59:27"/>
    <m/>
    <m/>
    <m/>
    <x v="1"/>
    <s v="2144318 Balise 77"/>
    <m/>
    <m/>
    <m/>
    <m/>
    <m/>
    <m/>
    <m/>
    <m/>
    <m/>
    <m/>
    <m/>
    <m/>
    <m/>
    <m/>
    <m/>
    <m/>
    <m/>
    <n v="16"/>
    <n v="150"/>
    <s v="Sa"/>
    <d v="1899-12-30T12:58:07"/>
    <n v="151"/>
    <s v="Sa"/>
    <d v="1899-12-30T12:58:23"/>
    <n v="158"/>
    <s v="Sa"/>
    <d v="1899-12-30T12:58:25"/>
    <n v="159"/>
    <s v="Sa"/>
    <d v="1899-12-30T12:58:33"/>
    <n v="160"/>
    <s v="Sa"/>
    <d v="1899-12-30T12:58:53"/>
    <n v="165"/>
    <s v="Sa"/>
    <d v="1899-12-30T12:58:42"/>
    <n v="164"/>
    <s v="Sa"/>
    <d v="1899-12-30T12:58:39"/>
    <n v="161"/>
    <s v="Sa"/>
    <d v="1899-12-30T12:58:46"/>
    <n v="156"/>
    <s v="Sa"/>
    <d v="1899-12-30T12:58:49"/>
    <n v="157"/>
    <s v="Sa"/>
    <d v="1899-12-30T12:58:56"/>
    <n v="152"/>
    <s v="Sa"/>
    <d v="1899-12-30T12:58:52"/>
    <n v="153"/>
    <s v="Sa"/>
    <d v="1899-12-30T12:59:02"/>
    <n v="154"/>
    <s v="Sa"/>
    <d v="1899-12-30T12:59:05"/>
    <n v="155"/>
    <s v="Sa"/>
    <d v="1899-12-30T12:59:10"/>
    <n v="162"/>
    <s v="Sa"/>
    <d v="1899-12-30T12:59:18"/>
    <n v="163"/>
    <s v="Sa"/>
    <d v="1899-12-30T12:59: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983333333333217"/>
    <n v="3.3166666666666522"/>
    <x v="25"/>
    <x v="0"/>
    <x v="1"/>
  </r>
  <r>
    <n v="135"/>
    <d v="2021-06-26T14:19:11"/>
    <n v="1001990"/>
    <m/>
    <m/>
    <m/>
    <m/>
    <m/>
    <m/>
    <m/>
    <m/>
    <s v="Sa"/>
    <d v="1899-12-30T13:13:33"/>
    <m/>
    <s v="Sa"/>
    <d v="1899-12-30T13:14:17"/>
    <m/>
    <m/>
    <m/>
    <m/>
    <s v="Sa"/>
    <d v="1899-12-30T13:17:28"/>
    <m/>
    <m/>
    <m/>
    <x v="1"/>
    <s v="Arnaud #9"/>
    <m/>
    <s v="THENOZ"/>
    <m/>
    <m/>
    <m/>
    <m/>
    <m/>
    <m/>
    <m/>
    <m/>
    <m/>
    <m/>
    <m/>
    <m/>
    <m/>
    <m/>
    <m/>
    <n v="16"/>
    <n v="150"/>
    <s v="Sa"/>
    <d v="1899-12-30T13:16:20"/>
    <n v="151"/>
    <s v="Sa"/>
    <d v="1899-12-30T13:16:27"/>
    <n v="158"/>
    <s v="Sa"/>
    <d v="1899-12-30T13:16:30"/>
    <n v="159"/>
    <s v="Sa"/>
    <d v="1899-12-30T13:16:38"/>
    <n v="160"/>
    <s v="Sa"/>
    <d v="1899-12-30T13:16:59"/>
    <n v="165"/>
    <s v="Sa"/>
    <d v="1899-12-30T13:16:47"/>
    <n v="164"/>
    <s v="Sa"/>
    <d v="1899-12-30T13:16:43"/>
    <n v="161"/>
    <s v="Sa"/>
    <d v="1899-12-30T13:16:50"/>
    <n v="156"/>
    <s v="Sa"/>
    <d v="1899-12-30T13:16:53"/>
    <n v="157"/>
    <s v="Sa"/>
    <d v="1899-12-30T13:16:59"/>
    <n v="152"/>
    <s v="Sa"/>
    <d v="1899-12-30T13:16:56"/>
    <n v="153"/>
    <s v="Sa"/>
    <d v="1899-12-30T13:17:06"/>
    <n v="154"/>
    <s v="Sa"/>
    <d v="1899-12-30T13:17:09"/>
    <n v="155"/>
    <s v="Sa"/>
    <d v="1899-12-30T13:17:10"/>
    <n v="162"/>
    <s v="Sa"/>
    <d v="1899-12-30T13:17:19"/>
    <n v="163"/>
    <s v="Sa"/>
    <d v="1899-12-30T13:17: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0500000000000007"/>
    <n v="3.1833333333332448"/>
    <x v="26"/>
    <x v="0"/>
    <x v="1"/>
  </r>
  <r>
    <n v="142"/>
    <d v="2021-06-26T14:24:21"/>
    <n v="34820"/>
    <m/>
    <m/>
    <m/>
    <m/>
    <m/>
    <m/>
    <m/>
    <m/>
    <m/>
    <d v="1899-12-30T23:59:59"/>
    <m/>
    <m/>
    <d v="1899-12-31T01:16:18"/>
    <m/>
    <m/>
    <m/>
    <m/>
    <m/>
    <d v="1899-12-31T01:20:15"/>
    <m/>
    <m/>
    <m/>
    <x v="1"/>
    <s v="HADJIANGELIS Sophie #2"/>
    <m/>
    <s v="OPA MONTIGNY"/>
    <m/>
    <m/>
    <m/>
    <m/>
    <m/>
    <m/>
    <m/>
    <m/>
    <m/>
    <m/>
    <m/>
    <m/>
    <m/>
    <m/>
    <m/>
    <n v="15"/>
    <n v="150"/>
    <m/>
    <d v="1899-12-31T01:18:36"/>
    <n v="151"/>
    <m/>
    <d v="1899-12-31T01:18:54"/>
    <n v="158"/>
    <m/>
    <d v="1899-12-31T01:18:57"/>
    <n v="157"/>
    <m/>
    <d v="1899-12-31T01:19:07"/>
    <n v="152"/>
    <m/>
    <d v="1899-12-31T01:19:04"/>
    <n v="153"/>
    <m/>
    <d v="1899-12-31T01:19:15"/>
    <n v="156"/>
    <m/>
    <d v="1899-12-31T01:19:18"/>
    <n v="155"/>
    <m/>
    <d v="1899-12-31T01:19:22"/>
    <n v="162"/>
    <m/>
    <d v="1899-12-31T01:19:33"/>
    <n v="161"/>
    <m/>
    <d v="1899-12-31T01:19:34"/>
    <n v="164"/>
    <m/>
    <d v="1899-12-31T01:19:35"/>
    <n v="165"/>
    <m/>
    <d v="1899-12-31T01:19:46"/>
    <n v="160"/>
    <m/>
    <d v="1899-12-31T01:20:06"/>
    <n v="159"/>
    <m/>
    <d v="1899-12-31T01:20:00"/>
    <n v="166"/>
    <m/>
    <d v="1899-12-31T01:20: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29999999999972"/>
    <n v="3.9499999999998181"/>
    <x v="27"/>
    <x v="0"/>
    <x v="1"/>
  </r>
  <r>
    <n v="153"/>
    <d v="2021-06-26T14:28:46"/>
    <n v="228684"/>
    <m/>
    <m/>
    <m/>
    <m/>
    <m/>
    <m/>
    <m/>
    <m/>
    <m/>
    <d v="1899-12-30T23:59:59"/>
    <m/>
    <m/>
    <d v="1899-12-31T01:24:18"/>
    <m/>
    <m/>
    <m/>
    <m/>
    <m/>
    <d v="1899-12-31T01:27:46"/>
    <m/>
    <m/>
    <m/>
    <x v="1"/>
    <s v="DE VLIEGER Thomas #2"/>
    <m/>
    <s v="VO"/>
    <m/>
    <m/>
    <m/>
    <m/>
    <m/>
    <m/>
    <m/>
    <m/>
    <m/>
    <m/>
    <m/>
    <m/>
    <m/>
    <m/>
    <m/>
    <n v="16"/>
    <n v="150"/>
    <m/>
    <d v="1899-12-31T01:26:27"/>
    <n v="151"/>
    <m/>
    <d v="1899-12-31T01:26:35"/>
    <n v="158"/>
    <m/>
    <d v="1899-12-31T01:26:38"/>
    <n v="159"/>
    <m/>
    <d v="1899-12-31T01:26:47"/>
    <n v="160"/>
    <m/>
    <d v="1899-12-31T01:27:08"/>
    <n v="165"/>
    <m/>
    <d v="1899-12-31T01:26:57"/>
    <n v="164"/>
    <m/>
    <d v="1899-12-31T01:26:54"/>
    <n v="161"/>
    <m/>
    <d v="1899-12-31T01:27:02"/>
    <n v="156"/>
    <m/>
    <d v="1899-12-31T01:27:04"/>
    <n v="157"/>
    <m/>
    <d v="1899-12-31T01:27:11"/>
    <n v="152"/>
    <m/>
    <d v="1899-12-31T01:27:07"/>
    <n v="153"/>
    <m/>
    <d v="1899-12-31T01:27:18"/>
    <n v="154"/>
    <m/>
    <d v="1899-12-31T01:27:21"/>
    <n v="155"/>
    <m/>
    <d v="1899-12-31T01:27:23"/>
    <n v="162"/>
    <m/>
    <d v="1899-12-31T01:27:34"/>
    <n v="163"/>
    <m/>
    <d v="1899-12-31T01:27: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1499999999998565"/>
    <n v="3.4666666666666757"/>
    <x v="28"/>
    <x v="0"/>
    <x v="1"/>
  </r>
  <r>
    <n v="161"/>
    <d v="2021-06-26T14:30:35"/>
    <n v="2150413"/>
    <m/>
    <m/>
    <m/>
    <m/>
    <m/>
    <m/>
    <m/>
    <m/>
    <s v="Sa"/>
    <d v="1899-12-30T13:24:49"/>
    <m/>
    <s v="Sa"/>
    <d v="1899-12-30T13:26:19"/>
    <m/>
    <m/>
    <m/>
    <m/>
    <s v="Sa"/>
    <d v="1899-12-30T13:30:34"/>
    <m/>
    <m/>
    <m/>
    <x v="1"/>
    <s v="2150413 Balise 77 #2"/>
    <m/>
    <m/>
    <m/>
    <m/>
    <m/>
    <m/>
    <m/>
    <m/>
    <m/>
    <m/>
    <m/>
    <m/>
    <m/>
    <m/>
    <m/>
    <m/>
    <m/>
    <n v="16"/>
    <n v="150"/>
    <s v="Sa"/>
    <d v="1899-12-30T13:28:47"/>
    <n v="151"/>
    <s v="Sa"/>
    <d v="1899-12-30T13:28:56"/>
    <n v="158"/>
    <s v="Sa"/>
    <d v="1899-12-30T13:29:02"/>
    <n v="159"/>
    <s v="Sa"/>
    <d v="1899-12-30T13:29:13"/>
    <n v="160"/>
    <s v="Sa"/>
    <d v="1899-12-30T13:29:35"/>
    <n v="165"/>
    <s v="Sa"/>
    <d v="1899-12-30T13:29:26"/>
    <n v="164"/>
    <s v="Sa"/>
    <d v="1899-12-30T13:29:25"/>
    <n v="161"/>
    <s v="Sa"/>
    <d v="1899-12-30T13:29:35"/>
    <n v="156"/>
    <s v="Sa"/>
    <d v="1899-12-30T13:29:40"/>
    <n v="157"/>
    <s v="Sa"/>
    <d v="1899-12-30T13:29:49"/>
    <n v="152"/>
    <s v="Sa"/>
    <d v="1899-12-30T13:29:48"/>
    <n v="153"/>
    <s v="Sa"/>
    <d v="1899-12-30T13:29:59"/>
    <n v="154"/>
    <s v="Sa"/>
    <d v="1899-12-30T13:30:07"/>
    <n v="155"/>
    <s v="Sa"/>
    <d v="1899-12-30T13:30:10"/>
    <n v="162"/>
    <s v="Sa"/>
    <d v="1899-12-30T13:30:21"/>
    <n v="163"/>
    <s v="Sa"/>
    <d v="1899-12-30T13:30: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4666666666666792"/>
    <n v="4.2500000000000249"/>
    <x v="29"/>
    <x v="3"/>
    <x v="1"/>
  </r>
  <r>
    <n v="159"/>
    <d v="2021-06-26T14:30:02"/>
    <n v="2311182"/>
    <m/>
    <m/>
    <m/>
    <m/>
    <m/>
    <m/>
    <m/>
    <m/>
    <s v="Sa"/>
    <d v="1899-12-30T13:25:12"/>
    <m/>
    <s v="Sa"/>
    <d v="1899-12-30T13:26:51"/>
    <m/>
    <m/>
    <m/>
    <m/>
    <s v="Sa"/>
    <d v="1899-12-30T13:30:20"/>
    <m/>
    <m/>
    <m/>
    <x v="1"/>
    <s v="2311182 Balise 77 #2"/>
    <m/>
    <m/>
    <m/>
    <m/>
    <m/>
    <m/>
    <m/>
    <m/>
    <m/>
    <m/>
    <m/>
    <m/>
    <m/>
    <m/>
    <m/>
    <m/>
    <m/>
    <n v="15"/>
    <n v="150"/>
    <s v="Sa"/>
    <d v="1899-12-30T13:28:48"/>
    <n v="151"/>
    <s v="Sa"/>
    <d v="1899-12-30T13:28:59"/>
    <n v="159"/>
    <s v="Sa"/>
    <d v="1899-12-30T13:29:10"/>
    <n v="160"/>
    <s v="Sa"/>
    <d v="1899-12-30T13:29:32"/>
    <n v="165"/>
    <s v="Sa"/>
    <d v="1899-12-30T13:29:25"/>
    <n v="164"/>
    <s v="Sa"/>
    <d v="1899-12-30T13:29:22"/>
    <n v="161"/>
    <s v="Sa"/>
    <d v="1899-12-30T13:29:29"/>
    <n v="156"/>
    <s v="Sa"/>
    <d v="1899-12-30T13:29:35"/>
    <n v="157"/>
    <s v="Sa"/>
    <d v="1899-12-30T13:29:46"/>
    <n v="152"/>
    <s v="Sa"/>
    <d v="1899-12-30T13:29:44"/>
    <n v="153"/>
    <s v="Sa"/>
    <d v="1899-12-30T13:29:55"/>
    <n v="154"/>
    <s v="Sa"/>
    <d v="1899-12-30T13:29:58"/>
    <n v="155"/>
    <s v="Sa"/>
    <d v="1899-12-30T13:30:02"/>
    <n v="162"/>
    <s v="Sa"/>
    <d v="1899-12-30T13:30:11"/>
    <n v="163"/>
    <s v="Sa"/>
    <d v="1899-12-30T13:30: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9499999999999851"/>
    <n v="3.4833333333334515"/>
    <x v="30"/>
    <x v="3"/>
    <x v="0"/>
  </r>
  <r>
    <n v="145"/>
    <d v="2021-06-26T14:25:12"/>
    <n v="1210936"/>
    <m/>
    <m/>
    <m/>
    <m/>
    <m/>
    <m/>
    <m/>
    <m/>
    <s v="Sa"/>
    <d v="1899-12-30T13:16:48"/>
    <m/>
    <s v="Sa"/>
    <d v="1899-12-30T13:19:17"/>
    <m/>
    <m/>
    <m/>
    <m/>
    <s v="Sa"/>
    <d v="1899-12-30T13:22:15"/>
    <m/>
    <m/>
    <m/>
    <x v="1"/>
    <s v="27-1_ASQ'O 2 #2"/>
    <m/>
    <s v="ASQO"/>
    <m/>
    <m/>
    <m/>
    <m/>
    <m/>
    <m/>
    <m/>
    <m/>
    <m/>
    <m/>
    <m/>
    <m/>
    <m/>
    <m/>
    <m/>
    <n v="16"/>
    <n v="150"/>
    <s v="Sa"/>
    <d v="1899-12-30T13:21:08"/>
    <n v="151"/>
    <s v="Sa"/>
    <d v="1899-12-30T13:21:12"/>
    <n v="158"/>
    <s v="Sa"/>
    <d v="1899-12-30T13:21:14"/>
    <n v="159"/>
    <s v="Sa"/>
    <d v="1899-12-30T13:21:26"/>
    <n v="160"/>
    <s v="Sa"/>
    <d v="1899-12-30T13:21:46"/>
    <n v="165"/>
    <s v="Sa"/>
    <d v="1899-12-30T13:21:34"/>
    <n v="164"/>
    <s v="Sa"/>
    <d v="1899-12-30T13:21:30"/>
    <n v="161"/>
    <s v="Sa"/>
    <d v="1899-12-30T13:21:38"/>
    <n v="156"/>
    <s v="Sa"/>
    <d v="1899-12-30T13:21:41"/>
    <n v="157"/>
    <s v="Sa"/>
    <d v="1899-12-30T13:21:48"/>
    <n v="152"/>
    <s v="Sa"/>
    <d v="1899-12-30T13:21:44"/>
    <n v="153"/>
    <s v="Sa"/>
    <d v="1899-12-30T13:21:54"/>
    <n v="154"/>
    <s v="Sa"/>
    <d v="1899-12-30T13:21:57"/>
    <n v="155"/>
    <s v="Sa"/>
    <d v="1899-12-30T13:21:59"/>
    <n v="162"/>
    <s v="Sa"/>
    <d v="1899-12-30T13:22:07"/>
    <n v="163"/>
    <s v="Sa"/>
    <d v="1899-12-30T13:22: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8499999999999694"/>
    <n v="2.9666666666667574"/>
    <x v="31"/>
    <x v="0"/>
    <x v="1"/>
  </r>
  <r>
    <n v="137"/>
    <d v="2021-06-26T14:20:03"/>
    <n v="2147069"/>
    <m/>
    <m/>
    <m/>
    <m/>
    <m/>
    <m/>
    <m/>
    <m/>
    <s v="Sa"/>
    <d v="1899-12-30T13:14:43"/>
    <m/>
    <s v="Sa"/>
    <d v="1899-12-30T13:15:19"/>
    <m/>
    <m/>
    <m/>
    <m/>
    <s v="Sa"/>
    <d v="1899-12-30T13:18:42"/>
    <m/>
    <m/>
    <m/>
    <x v="1"/>
    <s v="Lisa #8"/>
    <m/>
    <s v="MESTIVIER"/>
    <m/>
    <m/>
    <m/>
    <m/>
    <m/>
    <m/>
    <m/>
    <m/>
    <m/>
    <m/>
    <m/>
    <m/>
    <m/>
    <m/>
    <m/>
    <n v="16"/>
    <n v="150"/>
    <s v="Sa"/>
    <d v="1899-12-30T13:17:37"/>
    <n v="151"/>
    <s v="Sa"/>
    <d v="1899-12-30T13:17:45"/>
    <n v="158"/>
    <s v="Sa"/>
    <d v="1899-12-30T13:17:47"/>
    <n v="159"/>
    <s v="Sa"/>
    <d v="1899-12-30T13:17:55"/>
    <n v="160"/>
    <s v="Sa"/>
    <d v="1899-12-30T13:18:15"/>
    <n v="165"/>
    <s v="Sa"/>
    <d v="1899-12-30T13:18:04"/>
    <n v="164"/>
    <s v="Sa"/>
    <d v="1899-12-30T13:18:00"/>
    <n v="161"/>
    <s v="Sa"/>
    <d v="1899-12-30T13:18:08"/>
    <n v="156"/>
    <s v="Sa"/>
    <d v="1899-12-30T13:18:10"/>
    <n v="157"/>
    <s v="Sa"/>
    <d v="1899-12-30T13:18:16"/>
    <n v="152"/>
    <s v="Sa"/>
    <d v="1899-12-30T13:18:12"/>
    <n v="153"/>
    <s v="Sa"/>
    <d v="1899-12-30T13:18:21"/>
    <n v="154"/>
    <s v="Sa"/>
    <d v="1899-12-30T13:18:23"/>
    <n v="155"/>
    <s v="Sa"/>
    <d v="1899-12-30T13:18:25"/>
    <n v="162"/>
    <s v="Sa"/>
    <d v="1899-12-30T13:18:33"/>
    <n v="163"/>
    <s v="Sa"/>
    <d v="1899-12-30T13:18: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3000000000000398"/>
    <n v="3.383333333333276"/>
    <x v="18"/>
    <x v="2"/>
    <x v="1"/>
  </r>
  <r>
    <n v="147"/>
    <d v="2021-06-26T14:25:58"/>
    <n v="1020719"/>
    <m/>
    <m/>
    <m/>
    <m/>
    <m/>
    <m/>
    <m/>
    <m/>
    <s v="Sa"/>
    <d v="1899-12-30T13:19:17"/>
    <m/>
    <s v="Sa"/>
    <d v="1899-12-30T13:20:20"/>
    <m/>
    <m/>
    <m/>
    <m/>
    <s v="Sa"/>
    <d v="1899-12-30T13:23:35"/>
    <m/>
    <m/>
    <m/>
    <x v="1"/>
    <s v="14-2_VervinsO3 #2"/>
    <m/>
    <s v="VervinsO"/>
    <m/>
    <m/>
    <m/>
    <m/>
    <m/>
    <m/>
    <m/>
    <m/>
    <m/>
    <m/>
    <m/>
    <m/>
    <m/>
    <m/>
    <m/>
    <n v="16"/>
    <n v="150"/>
    <s v="Sa"/>
    <d v="1899-12-30T13:22:23"/>
    <n v="151"/>
    <s v="Sa"/>
    <d v="1899-12-30T13:22:39"/>
    <n v="158"/>
    <s v="Sa"/>
    <d v="1899-12-30T13:22:43"/>
    <n v="159"/>
    <s v="Sa"/>
    <d v="1899-12-30T13:22:52"/>
    <n v="160"/>
    <s v="Sa"/>
    <d v="1899-12-30T13:23:11"/>
    <n v="165"/>
    <s v="Sa"/>
    <d v="1899-12-30T13:22:58"/>
    <n v="164"/>
    <s v="Sa"/>
    <d v="1899-12-30T13:22:54"/>
    <n v="161"/>
    <s v="Sa"/>
    <d v="1899-12-30T13:23:01"/>
    <n v="156"/>
    <s v="Sa"/>
    <d v="1899-12-30T13:23:03"/>
    <n v="157"/>
    <s v="Sa"/>
    <d v="1899-12-30T13:23:09"/>
    <n v="152"/>
    <s v="Sa"/>
    <d v="1899-12-30T13:23:05"/>
    <n v="153"/>
    <s v="Sa"/>
    <d v="1899-12-30T13:23:14"/>
    <n v="154"/>
    <s v="Sa"/>
    <d v="1899-12-30T13:23:17"/>
    <n v="155"/>
    <s v="Sa"/>
    <d v="1899-12-30T13:23:19"/>
    <n v="162"/>
    <s v="Sa"/>
    <d v="1899-12-30T13:23:27"/>
    <n v="163"/>
    <s v="Sa"/>
    <d v="1899-12-30T13:23: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0500000000000007"/>
    <n v="3.2500000000000284"/>
    <x v="19"/>
    <x v="2"/>
    <x v="1"/>
  </r>
  <r>
    <n v="157"/>
    <d v="2021-06-26T14:29:25"/>
    <n v="229086"/>
    <m/>
    <m/>
    <m/>
    <m/>
    <m/>
    <m/>
    <m/>
    <m/>
    <m/>
    <d v="1899-12-30T23:59:59"/>
    <m/>
    <m/>
    <d v="1899-12-31T01:22:50"/>
    <m/>
    <m/>
    <m/>
    <m/>
    <m/>
    <d v="1899-12-31T01:27:32"/>
    <m/>
    <m/>
    <m/>
    <x v="1"/>
    <s v="15-2_VervinsO5 #2"/>
    <m/>
    <s v="VervinsO"/>
    <m/>
    <m/>
    <m/>
    <m/>
    <m/>
    <m/>
    <m/>
    <m/>
    <m/>
    <m/>
    <m/>
    <m/>
    <m/>
    <m/>
    <m/>
    <n v="15"/>
    <n v="150"/>
    <m/>
    <d v="1899-12-31T01:25:44"/>
    <n v="151"/>
    <m/>
    <d v="1899-12-31T01:26:12"/>
    <n v="152"/>
    <m/>
    <d v="1899-12-31T01:26:13"/>
    <n v="157"/>
    <m/>
    <d v="1899-12-31T01:26:26"/>
    <n v="158"/>
    <m/>
    <d v="1899-12-31T01:26:26"/>
    <n v="159"/>
    <m/>
    <d v="1899-12-31T01:26:35"/>
    <n v="160"/>
    <m/>
    <d v="1899-12-31T01:26:56"/>
    <n v="165"/>
    <m/>
    <d v="1899-12-31T01:26:45"/>
    <n v="164"/>
    <m/>
    <d v="1899-12-31T01:26:42"/>
    <n v="161"/>
    <m/>
    <d v="1899-12-31T01:26:51"/>
    <n v="162"/>
    <m/>
    <d v="1899-12-31T01:26:59"/>
    <n v="155"/>
    <m/>
    <d v="1899-12-31T01:26:59"/>
    <n v="156"/>
    <m/>
    <d v="1899-12-31T01:27:05"/>
    <n v="153"/>
    <m/>
    <d v="1899-12-31T01:27:12"/>
    <n v="154"/>
    <m/>
    <d v="1899-12-31T01:27: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8999999999998138"/>
    <n v="4.7000000000000952"/>
    <x v="20"/>
    <x v="2"/>
    <x v="1"/>
  </r>
  <r>
    <n v="115"/>
    <d v="2021-06-26T14:06:29"/>
    <n v="2311183"/>
    <m/>
    <m/>
    <m/>
    <m/>
    <m/>
    <m/>
    <m/>
    <m/>
    <s v="Sa"/>
    <d v="1899-12-30T12:53:44"/>
    <m/>
    <s v="Sa"/>
    <d v="1899-12-30T13:02:41"/>
    <m/>
    <m/>
    <m/>
    <m/>
    <s v="Sa"/>
    <d v="1899-12-30T13:05:59"/>
    <m/>
    <m/>
    <m/>
    <x v="1"/>
    <s v="2311183 Balise 77"/>
    <m/>
    <m/>
    <m/>
    <m/>
    <m/>
    <m/>
    <m/>
    <m/>
    <m/>
    <m/>
    <m/>
    <m/>
    <m/>
    <m/>
    <m/>
    <m/>
    <m/>
    <n v="16"/>
    <n v="150"/>
    <s v="Sa"/>
    <d v="1899-12-30T13:04:48"/>
    <n v="151"/>
    <s v="Sa"/>
    <d v="1899-12-30T13:04:59"/>
    <n v="158"/>
    <s v="Sa"/>
    <d v="1899-12-30T13:05:02"/>
    <n v="159"/>
    <s v="Sa"/>
    <d v="1899-12-30T13:05:10"/>
    <n v="160"/>
    <s v="Sa"/>
    <d v="1899-12-30T13:05:30"/>
    <n v="165"/>
    <s v="Sa"/>
    <d v="1899-12-30T13:05:19"/>
    <n v="164"/>
    <s v="Sa"/>
    <d v="1899-12-30T13:05:15"/>
    <n v="161"/>
    <s v="Sa"/>
    <d v="1899-12-30T13:05:22"/>
    <n v="156"/>
    <s v="Sa"/>
    <d v="1899-12-30T13:05:25"/>
    <n v="157"/>
    <s v="Sa"/>
    <d v="1899-12-30T13:05:30"/>
    <n v="152"/>
    <s v="Sa"/>
    <d v="1899-12-30T13:05:27"/>
    <n v="153"/>
    <s v="Sa"/>
    <d v="1899-12-30T13:05:36"/>
    <n v="154"/>
    <s v="Sa"/>
    <d v="1899-12-30T13:05:40"/>
    <n v="155"/>
    <s v="Sa"/>
    <d v="1899-12-30T13:05:42"/>
    <n v="162"/>
    <s v="Sa"/>
    <d v="1899-12-30T13:05:50"/>
    <n v="163"/>
    <s v="Sa"/>
    <d v="1899-12-30T13:05: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1166666666666245"/>
    <n v="3.2999999999998764"/>
    <x v="21"/>
    <x v="1"/>
    <x v="1"/>
  </r>
  <r>
    <n v="105"/>
    <d v="2021-06-26T14:00:56"/>
    <n v="2039910"/>
    <m/>
    <m/>
    <m/>
    <m/>
    <m/>
    <m/>
    <m/>
    <m/>
    <s v="Sa"/>
    <d v="1899-12-30T12:53:03"/>
    <m/>
    <s v="Sa"/>
    <d v="1899-12-30T12:57:10"/>
    <m/>
    <m/>
    <m/>
    <m/>
    <s v="Sa"/>
    <d v="1899-12-30T13:00:41"/>
    <m/>
    <m/>
    <m/>
    <x v="1"/>
    <s v="Mathieu #6"/>
    <m/>
    <s v="Armand"/>
    <m/>
    <m/>
    <m/>
    <m/>
    <m/>
    <m/>
    <m/>
    <m/>
    <m/>
    <m/>
    <m/>
    <m/>
    <m/>
    <m/>
    <m/>
    <n v="16"/>
    <n v="150"/>
    <s v="Sa"/>
    <d v="1899-12-30T12:59:26"/>
    <n v="151"/>
    <s v="Sa"/>
    <d v="1899-12-30T12:59:33"/>
    <n v="158"/>
    <s v="Sa"/>
    <d v="1899-12-30T12:59:36"/>
    <n v="159"/>
    <s v="Sa"/>
    <d v="1899-12-30T12:59:43"/>
    <n v="160"/>
    <s v="Sa"/>
    <d v="1899-12-30T13:00:03"/>
    <n v="165"/>
    <s v="Sa"/>
    <d v="1899-12-30T12:59:51"/>
    <n v="164"/>
    <s v="Sa"/>
    <d v="1899-12-30T12:59:48"/>
    <n v="161"/>
    <s v="Sa"/>
    <d v="1899-12-30T12:59:55"/>
    <n v="156"/>
    <s v="Sa"/>
    <d v="1899-12-30T12:59:58"/>
    <n v="157"/>
    <s v="Sa"/>
    <d v="1899-12-30T13:00:05"/>
    <n v="152"/>
    <s v="Sa"/>
    <d v="1899-12-30T13:00:02"/>
    <n v="153"/>
    <s v="Sa"/>
    <d v="1899-12-30T13:00:12"/>
    <n v="154"/>
    <s v="Sa"/>
    <d v="1899-12-30T13:00:16"/>
    <n v="155"/>
    <s v="Sa"/>
    <d v="1899-12-30T13:00:19"/>
    <n v="162"/>
    <s v="Sa"/>
    <d v="1899-12-30T13:00:28"/>
    <n v="163"/>
    <s v="Sa"/>
    <d v="1899-12-30T13:00: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2666666666668078"/>
    <n v="3.5166666666666835"/>
    <x v="22"/>
    <x v="1"/>
    <x v="1"/>
  </r>
  <r>
    <n v="129"/>
    <d v="2021-06-26T14:15:00"/>
    <n v="421007"/>
    <m/>
    <m/>
    <m/>
    <m/>
    <m/>
    <m/>
    <m/>
    <m/>
    <m/>
    <d v="1899-12-30T23:59:59"/>
    <m/>
    <m/>
    <d v="1899-12-31T01:11:48"/>
    <m/>
    <m/>
    <m/>
    <m/>
    <m/>
    <d v="1899-12-31T01:14:38"/>
    <m/>
    <m/>
    <m/>
    <x v="1"/>
    <s v=" #2"/>
    <m/>
    <m/>
    <m/>
    <m/>
    <m/>
    <m/>
    <m/>
    <m/>
    <m/>
    <m/>
    <m/>
    <m/>
    <m/>
    <m/>
    <m/>
    <m/>
    <m/>
    <n v="16"/>
    <n v="150"/>
    <m/>
    <d v="1899-12-31T01:13:35"/>
    <n v="151"/>
    <m/>
    <d v="1899-12-31T01:13:41"/>
    <n v="158"/>
    <m/>
    <d v="1899-12-31T01:13:43"/>
    <n v="159"/>
    <m/>
    <d v="1899-12-31T01:13:52"/>
    <n v="160"/>
    <m/>
    <d v="1899-12-31T01:14:12"/>
    <n v="165"/>
    <m/>
    <d v="1899-12-31T01:14:00"/>
    <n v="164"/>
    <m/>
    <d v="1899-12-31T01:13:56"/>
    <n v="161"/>
    <m/>
    <d v="1899-12-31T01:14:03"/>
    <n v="156"/>
    <m/>
    <d v="1899-12-31T01:14:06"/>
    <n v="157"/>
    <m/>
    <d v="1899-12-31T01:14:12"/>
    <n v="152"/>
    <m/>
    <d v="1899-12-31T01:14:08"/>
    <n v="153"/>
    <m/>
    <d v="1899-12-31T01:14:18"/>
    <n v="154"/>
    <m/>
    <d v="1899-12-31T01:14:21"/>
    <n v="155"/>
    <m/>
    <d v="1899-12-31T01:14:22"/>
    <n v="162"/>
    <m/>
    <d v="1899-12-31T01:14:30"/>
    <n v="163"/>
    <m/>
    <d v="1899-12-31T01:14: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7833333333333456"/>
    <n v="2.8333333333333499"/>
    <x v="23"/>
    <x v="1"/>
    <x v="1"/>
  </r>
  <r>
    <n v="120"/>
    <d v="2021-06-26T14:10:47"/>
    <n v="242802"/>
    <m/>
    <m/>
    <m/>
    <m/>
    <m/>
    <m/>
    <m/>
    <m/>
    <m/>
    <d v="1899-12-30T23:59:59"/>
    <m/>
    <m/>
    <d v="1899-12-31T01:05:52"/>
    <m/>
    <m/>
    <m/>
    <m/>
    <m/>
    <d v="1899-12-31T01:09:45"/>
    <m/>
    <m/>
    <m/>
    <x v="1"/>
    <s v="19-2_VervinsO2"/>
    <m/>
    <s v="VervinsO"/>
    <m/>
    <m/>
    <m/>
    <m/>
    <m/>
    <m/>
    <m/>
    <m/>
    <m/>
    <m/>
    <m/>
    <m/>
    <m/>
    <m/>
    <m/>
    <n v="15"/>
    <n v="150"/>
    <m/>
    <d v="1899-12-31T01:08:20"/>
    <n v="158"/>
    <m/>
    <d v="1899-12-31T01:08:29"/>
    <n v="159"/>
    <m/>
    <d v="1899-12-31T01:08:40"/>
    <n v="160"/>
    <m/>
    <d v="1899-12-31T01:09:01"/>
    <n v="165"/>
    <m/>
    <d v="1899-12-31T01:08:49"/>
    <n v="164"/>
    <m/>
    <d v="1899-12-31T01:08:46"/>
    <n v="161"/>
    <m/>
    <d v="1899-12-31T01:08:54"/>
    <n v="156"/>
    <m/>
    <d v="1899-12-31T01:08:59"/>
    <n v="157"/>
    <m/>
    <d v="1899-12-31T01:09:06"/>
    <n v="152"/>
    <m/>
    <d v="1899-12-31T01:09:04"/>
    <n v="153"/>
    <m/>
    <d v="1899-12-31T01:09:16"/>
    <n v="154"/>
    <m/>
    <d v="1899-12-31T01:09:21"/>
    <n v="155"/>
    <m/>
    <d v="1899-12-31T01:09:24"/>
    <n v="162"/>
    <m/>
    <d v="1899-12-31T01:09:34"/>
    <n v="163"/>
    <m/>
    <d v="1899-12-31T01:09: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4666666666665193"/>
    <n v="3.8833333333333542"/>
    <x v="24"/>
    <x v="1"/>
    <x v="1"/>
  </r>
  <r>
    <n v="116"/>
    <d v="2021-06-26T14:07:02"/>
    <n v="2311188"/>
    <m/>
    <m/>
    <m/>
    <m/>
    <m/>
    <m/>
    <m/>
    <m/>
    <s v="Sa"/>
    <d v="1899-12-30T12:53:41"/>
    <m/>
    <s v="Sa"/>
    <d v="1899-12-30T13:03:11"/>
    <m/>
    <m/>
    <m/>
    <m/>
    <s v="Sa"/>
    <d v="1899-12-30T13:06:08"/>
    <m/>
    <m/>
    <m/>
    <x v="1"/>
    <s v="2311188 Balise 77"/>
    <m/>
    <m/>
    <m/>
    <m/>
    <m/>
    <m/>
    <m/>
    <m/>
    <m/>
    <m/>
    <m/>
    <m/>
    <m/>
    <m/>
    <m/>
    <m/>
    <m/>
    <n v="15"/>
    <n v="150"/>
    <s v="Sa"/>
    <d v="1899-12-30T13:04:59"/>
    <n v="151"/>
    <s v="Sa"/>
    <d v="1899-12-30T13:05:07"/>
    <n v="158"/>
    <s v="Sa"/>
    <d v="1899-12-30T13:05:10"/>
    <n v="157"/>
    <s v="Sa"/>
    <d v="1899-12-30T13:05:17"/>
    <n v="152"/>
    <s v="Sa"/>
    <d v="1899-12-30T13:05:14"/>
    <n v="153"/>
    <s v="Sa"/>
    <d v="1899-12-30T13:05:26"/>
    <n v="156"/>
    <s v="Sa"/>
    <d v="1899-12-30T13:05:28"/>
    <n v="155"/>
    <s v="Sa"/>
    <d v="1899-12-30T13:05:32"/>
    <n v="162"/>
    <s v="Sa"/>
    <d v="1899-12-30T13:05:41"/>
    <n v="161"/>
    <s v="Sa"/>
    <d v="1899-12-30T13:05:43"/>
    <n v="164"/>
    <s v="Sa"/>
    <d v="1899-12-30T13:05:44"/>
    <n v="165"/>
    <s v="Sa"/>
    <d v="1899-12-30T13:05:54"/>
    <n v="160"/>
    <s v="Sa"/>
    <d v="1899-12-30T13:06:12"/>
    <n v="159"/>
    <s v="Sa"/>
    <d v="1899-12-30T13:05:57"/>
    <n v="166"/>
    <s v="Sa"/>
    <d v="1899-12-30T13:05: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7999999999999616"/>
    <n v="2.9499999999999815"/>
    <x v="25"/>
    <x v="0"/>
    <x v="1"/>
  </r>
  <r>
    <n v="140"/>
    <d v="2021-06-26T14:21:41"/>
    <n v="243054"/>
    <m/>
    <m/>
    <m/>
    <m/>
    <m/>
    <m/>
    <m/>
    <m/>
    <m/>
    <d v="1899-12-30T23:59:59"/>
    <m/>
    <m/>
    <d v="1899-12-31T01:18:18"/>
    <m/>
    <m/>
    <m/>
    <m/>
    <m/>
    <d v="1899-12-31T01:21:44"/>
    <m/>
    <m/>
    <m/>
    <x v="1"/>
    <s v="21-2_GO78-4"/>
    <m/>
    <s v="GO 78"/>
    <m/>
    <m/>
    <m/>
    <m/>
    <m/>
    <m/>
    <m/>
    <m/>
    <m/>
    <m/>
    <m/>
    <m/>
    <m/>
    <m/>
    <m/>
    <n v="12"/>
    <n v="150"/>
    <m/>
    <d v="1899-12-31T01:20:27"/>
    <n v="151"/>
    <m/>
    <d v="1899-12-31T01:20:41"/>
    <n v="158"/>
    <m/>
    <d v="1899-12-31T01:20:45"/>
    <n v="157"/>
    <m/>
    <d v="1899-12-31T01:20:56"/>
    <n v="160"/>
    <m/>
    <d v="1899-12-31T01:21:18"/>
    <n v="161"/>
    <m/>
    <d v="1899-12-31T01:21:04"/>
    <n v="156"/>
    <m/>
    <d v="1899-12-31T01:21:07"/>
    <n v="153"/>
    <m/>
    <d v="1899-12-31T01:21:13"/>
    <n v="154"/>
    <m/>
    <d v="1899-12-31T01:21:18"/>
    <n v="155"/>
    <m/>
    <d v="1899-12-31T01:21:23"/>
    <n v="162"/>
    <m/>
    <d v="1899-12-31T01:21:32"/>
    <n v="163"/>
    <m/>
    <d v="1899-12-31T01:21: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1499999999998565"/>
    <n v="3.433333333333124"/>
    <x v="26"/>
    <x v="0"/>
    <x v="1"/>
  </r>
  <r>
    <n v="148"/>
    <d v="2021-06-26T14:26:11"/>
    <n v="349759"/>
    <m/>
    <m/>
    <m/>
    <m/>
    <m/>
    <m/>
    <m/>
    <m/>
    <m/>
    <d v="1899-12-30T23:59:59"/>
    <m/>
    <m/>
    <d v="1899-12-31T01:05:53"/>
    <m/>
    <m/>
    <m/>
    <m/>
    <m/>
    <d v="1899-12-31T01:22:34"/>
    <m/>
    <m/>
    <m/>
    <x v="2"/>
    <s v="Jean #9"/>
    <m/>
    <s v="LE ROUX"/>
    <m/>
    <m/>
    <m/>
    <m/>
    <m/>
    <m/>
    <m/>
    <m/>
    <m/>
    <m/>
    <m/>
    <m/>
    <m/>
    <m/>
    <m/>
    <n v="12"/>
    <n v="34"/>
    <m/>
    <d v="1899-12-31T01:06:22"/>
    <n v="34"/>
    <m/>
    <d v="1899-12-31T01:07:29"/>
    <n v="35"/>
    <m/>
    <d v="1899-12-31T01:08:32"/>
    <n v="35"/>
    <m/>
    <d v="1899-12-31T01:09:21"/>
    <n v="33"/>
    <m/>
    <d v="1899-12-31T01:10:20"/>
    <n v="33"/>
    <m/>
    <d v="1899-12-31T01:11:34"/>
    <n v="36"/>
    <m/>
    <d v="1899-12-31T01:13:04"/>
    <n v="36"/>
    <m/>
    <d v="1899-12-31T01:14:51"/>
    <n v="32"/>
    <m/>
    <d v="1899-12-31T01:17:12"/>
    <n v="32"/>
    <m/>
    <d v="1899-12-31T01:18:56"/>
    <n v="31"/>
    <m/>
    <d v="1899-12-31T01:19:58"/>
    <n v="31"/>
    <m/>
    <d v="1899-12-31T01:21: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8333333333346218"/>
    <n v="16.683333333333437"/>
    <x v="32"/>
    <x v="1"/>
    <x v="2"/>
  </r>
  <r>
    <n v="143"/>
    <d v="2021-06-26T14:24:38"/>
    <n v="2027636"/>
    <m/>
    <m/>
    <m/>
    <m/>
    <m/>
    <m/>
    <m/>
    <m/>
    <s v="Sa"/>
    <d v="1899-12-30T13:15:25"/>
    <m/>
    <s v="Sa"/>
    <d v="1899-12-30T13:16:47"/>
    <m/>
    <m/>
    <m/>
    <m/>
    <s v="Sa"/>
    <d v="1899-12-30T13:20:08"/>
    <m/>
    <m/>
    <m/>
    <x v="1"/>
    <s v="2027636 Fontainebleau #2"/>
    <m/>
    <m/>
    <m/>
    <m/>
    <m/>
    <m/>
    <m/>
    <m/>
    <m/>
    <m/>
    <m/>
    <m/>
    <m/>
    <m/>
    <m/>
    <m/>
    <m/>
    <n v="15"/>
    <n v="150"/>
    <s v="Sa"/>
    <d v="1899-12-30T13:18:57"/>
    <n v="151"/>
    <s v="Sa"/>
    <d v="1899-12-30T13:19:03"/>
    <n v="158"/>
    <s v="Sa"/>
    <d v="1899-12-30T13:19:07"/>
    <n v="157"/>
    <s v="Sa"/>
    <d v="1899-12-30T13:19:15"/>
    <n v="152"/>
    <s v="Sa"/>
    <d v="1899-12-30T13:19:13"/>
    <n v="153"/>
    <s v="Sa"/>
    <d v="1899-12-30T13:19:23"/>
    <n v="156"/>
    <s v="Sa"/>
    <d v="1899-12-30T13:19:26"/>
    <n v="155"/>
    <s v="Sa"/>
    <d v="1899-12-30T13:19:29"/>
    <n v="162"/>
    <s v="Sa"/>
    <d v="1899-12-30T13:19:37"/>
    <n v="161"/>
    <s v="Sa"/>
    <d v="1899-12-30T13:19:38"/>
    <n v="164"/>
    <s v="Sa"/>
    <d v="1899-12-30T13:19:38"/>
    <n v="165"/>
    <s v="Sa"/>
    <d v="1899-12-30T13:19:49"/>
    <n v="160"/>
    <s v="Sa"/>
    <d v="1899-12-30T13:20:08"/>
    <n v="159"/>
    <s v="Sa"/>
    <d v="1899-12-30T13:19:56"/>
    <n v="166"/>
    <s v="Sa"/>
    <d v="1899-12-30T13:19: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1666666666666323"/>
    <n v="3.3499999999998842"/>
    <x v="27"/>
    <x v="0"/>
    <x v="1"/>
  </r>
  <r>
    <n v="156"/>
    <d v="2021-06-26T14:29:14"/>
    <n v="1020707"/>
    <m/>
    <m/>
    <m/>
    <m/>
    <m/>
    <m/>
    <m/>
    <m/>
    <s v="Sa"/>
    <d v="1899-12-30T13:22:52"/>
    <m/>
    <s v="Sa"/>
    <d v="1899-12-30T13:23:47"/>
    <m/>
    <m/>
    <m/>
    <m/>
    <s v="Sa"/>
    <d v="1899-12-30T13:27:09"/>
    <m/>
    <m/>
    <m/>
    <x v="1"/>
    <s v="23-2_VervinsO4 #2"/>
    <m/>
    <s v="VervinsO"/>
    <m/>
    <m/>
    <m/>
    <m/>
    <m/>
    <m/>
    <m/>
    <m/>
    <m/>
    <m/>
    <m/>
    <m/>
    <m/>
    <m/>
    <m/>
    <n v="15"/>
    <n v="150"/>
    <s v="Sa"/>
    <d v="1899-12-30T13:26:10"/>
    <n v="151"/>
    <s v="Sa"/>
    <d v="1899-12-30T13:26:18"/>
    <n v="158"/>
    <s v="Sa"/>
    <d v="1899-12-30T13:26:20"/>
    <n v="157"/>
    <s v="Sa"/>
    <d v="1899-12-30T13:26:27"/>
    <n v="152"/>
    <s v="Sa"/>
    <d v="1899-12-30T13:26:22"/>
    <n v="153"/>
    <s v="Sa"/>
    <d v="1899-12-30T13:26:31"/>
    <n v="156"/>
    <s v="Sa"/>
    <d v="1899-12-30T13:26:34"/>
    <n v="155"/>
    <s v="Sa"/>
    <d v="1899-12-30T13:26:36"/>
    <n v="162"/>
    <s v="Sa"/>
    <d v="1899-12-30T13:26:44"/>
    <n v="161"/>
    <s v="Sa"/>
    <d v="1899-12-30T13:26:44"/>
    <n v="164"/>
    <s v="Sa"/>
    <d v="1899-12-30T13:26:45"/>
    <n v="165"/>
    <s v="Sa"/>
    <d v="1899-12-30T13:26:55"/>
    <n v="160"/>
    <s v="Sa"/>
    <d v="1899-12-30T13:27:13"/>
    <n v="159"/>
    <s v="Sa"/>
    <d v="1899-12-30T13:26:59"/>
    <n v="166"/>
    <s v="Sa"/>
    <d v="1899-12-30T13:26: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3833333333332796"/>
    <n v="3.36666666666666"/>
    <x v="28"/>
    <x v="0"/>
    <x v="1"/>
  </r>
  <r>
    <n v="155"/>
    <d v="2021-06-26T14:29:07"/>
    <n v="1209882"/>
    <m/>
    <m/>
    <m/>
    <m/>
    <m/>
    <m/>
    <m/>
    <m/>
    <s v="Sa"/>
    <d v="1899-12-30T13:00:39"/>
    <m/>
    <s v="Sa"/>
    <d v="1899-12-30T13:06:20"/>
    <m/>
    <m/>
    <m/>
    <m/>
    <s v="Sa"/>
    <d v="1899-12-30T13:25:34"/>
    <m/>
    <m/>
    <m/>
    <x v="2"/>
    <s v="1-1_ASQ'O 1"/>
    <m/>
    <s v="ASQO"/>
    <m/>
    <m/>
    <m/>
    <m/>
    <m/>
    <m/>
    <m/>
    <m/>
    <m/>
    <m/>
    <m/>
    <m/>
    <m/>
    <m/>
    <m/>
    <n v="12"/>
    <n v="31"/>
    <s v="Sa"/>
    <d v="1899-12-30T13:07:38"/>
    <n v="32"/>
    <s v="Sa"/>
    <d v="1899-12-30T13:09:54"/>
    <n v="33"/>
    <s v="Sa"/>
    <d v="1899-12-30T13:10:45"/>
    <n v="33"/>
    <s v="Sa"/>
    <d v="1899-12-30T13:12:07"/>
    <n v="35"/>
    <s v="Sa"/>
    <d v="1899-12-30T13:13:49"/>
    <n v="34"/>
    <s v="Sa"/>
    <d v="1899-12-30T13:14:50"/>
    <n v="34"/>
    <s v="Sa"/>
    <d v="1899-12-30T13:16:07"/>
    <n v="35"/>
    <s v="Sa"/>
    <d v="1899-12-30T13:17:27"/>
    <n v="32"/>
    <s v="Sa"/>
    <d v="1899-12-30T13:19:43"/>
    <n v="31"/>
    <s v="Sa"/>
    <d v="1899-12-30T13:20:54"/>
    <n v="36"/>
    <s v="Sa"/>
    <d v="1899-12-30T13:22:55"/>
    <n v="36"/>
    <s v="Sa"/>
    <d v="1899-12-30T13:24: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3000000000000433"/>
    <n v="19.233333333333356"/>
    <x v="33"/>
    <x v="2"/>
    <x v="2"/>
  </r>
  <r>
    <n v="102"/>
    <d v="2021-06-26T13:59:21"/>
    <n v="2150414"/>
    <m/>
    <m/>
    <m/>
    <m/>
    <m/>
    <m/>
    <m/>
    <m/>
    <s v="Sa"/>
    <d v="1899-12-30T12:42:48"/>
    <m/>
    <s v="Sa"/>
    <d v="1899-12-30T12:55:12"/>
    <m/>
    <m/>
    <m/>
    <m/>
    <s v="Sa"/>
    <d v="1899-12-30T12:59:34"/>
    <m/>
    <m/>
    <m/>
    <x v="1"/>
    <s v="2150414 Balise 77"/>
    <m/>
    <m/>
    <m/>
    <m/>
    <m/>
    <m/>
    <m/>
    <m/>
    <m/>
    <m/>
    <m/>
    <m/>
    <m/>
    <m/>
    <m/>
    <m/>
    <m/>
    <n v="16"/>
    <n v="150"/>
    <s v="Sa"/>
    <d v="1899-12-30T12:58:02"/>
    <n v="151"/>
    <s v="Sa"/>
    <d v="1899-12-30T12:58:18"/>
    <n v="158"/>
    <s v="Sa"/>
    <d v="1899-12-30T12:58:21"/>
    <n v="159"/>
    <s v="Sa"/>
    <d v="1899-12-30T12:58:30"/>
    <n v="160"/>
    <s v="Sa"/>
    <d v="1899-12-30T12:58:55"/>
    <n v="165"/>
    <s v="Sa"/>
    <d v="1899-12-30T12:58:44"/>
    <n v="164"/>
    <s v="Sa"/>
    <d v="1899-12-30T12:58:42"/>
    <n v="161"/>
    <s v="Sa"/>
    <d v="1899-12-30T12:58:49"/>
    <n v="156"/>
    <s v="Sa"/>
    <d v="1899-12-30T12:58:53"/>
    <n v="157"/>
    <s v="Sa"/>
    <d v="1899-12-30T12:59:01"/>
    <n v="152"/>
    <s v="Sa"/>
    <d v="1899-12-30T12:58:58"/>
    <n v="153"/>
    <s v="Sa"/>
    <d v="1899-12-30T12:59:09"/>
    <n v="154"/>
    <s v="Sa"/>
    <d v="1899-12-30T12:59:12"/>
    <n v="155"/>
    <s v="Sa"/>
    <d v="1899-12-30T12:59:14"/>
    <n v="162"/>
    <s v="Sa"/>
    <d v="1899-12-30T12:59:23"/>
    <n v="163"/>
    <s v="Sa"/>
    <d v="1899-12-30T12:59: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8333333333333499"/>
    <n v="4.3666666666666565"/>
    <x v="29"/>
    <x v="3"/>
    <x v="1"/>
  </r>
  <r>
    <n v="134"/>
    <d v="2021-06-26T14:18:16"/>
    <n v="2150416"/>
    <m/>
    <m/>
    <m/>
    <m/>
    <m/>
    <m/>
    <m/>
    <m/>
    <s v="Sa"/>
    <d v="1899-12-30T13:12:17"/>
    <m/>
    <s v="Sa"/>
    <d v="1899-12-30T13:12:50"/>
    <m/>
    <m/>
    <m/>
    <m/>
    <s v="Sa"/>
    <d v="1899-12-30T13:16:39"/>
    <m/>
    <m/>
    <m/>
    <x v="1"/>
    <s v="2150416 Balise 77 #2"/>
    <m/>
    <m/>
    <m/>
    <m/>
    <m/>
    <m/>
    <m/>
    <m/>
    <m/>
    <m/>
    <m/>
    <m/>
    <m/>
    <m/>
    <m/>
    <m/>
    <m/>
    <n v="16"/>
    <n v="150"/>
    <s v="Sa"/>
    <d v="1899-12-30T13:15:11"/>
    <n v="151"/>
    <s v="Sa"/>
    <d v="1899-12-30T13:15:22"/>
    <n v="158"/>
    <s v="Sa"/>
    <d v="1899-12-30T13:15:26"/>
    <n v="159"/>
    <s v="Sa"/>
    <d v="1899-12-30T13:15:36"/>
    <n v="160"/>
    <s v="Sa"/>
    <d v="1899-12-30T13:15:59"/>
    <n v="165"/>
    <s v="Sa"/>
    <d v="1899-12-30T13:15:49"/>
    <n v="164"/>
    <s v="Sa"/>
    <d v="1899-12-30T13:15:47"/>
    <n v="161"/>
    <s v="Sa"/>
    <d v="1899-12-30T13:15:55"/>
    <n v="156"/>
    <s v="Sa"/>
    <d v="1899-12-30T13:15:59"/>
    <n v="157"/>
    <s v="Sa"/>
    <d v="1899-12-30T13:16:05"/>
    <n v="152"/>
    <s v="Sa"/>
    <d v="1899-12-30T13:16:03"/>
    <n v="153"/>
    <s v="Sa"/>
    <d v="1899-12-30T13:16:13"/>
    <n v="154"/>
    <s v="Sa"/>
    <d v="1899-12-30T13:16:16"/>
    <n v="155"/>
    <s v="Sa"/>
    <d v="1899-12-30T13:16:18"/>
    <n v="162"/>
    <s v="Sa"/>
    <d v="1899-12-30T13:16:29"/>
    <n v="163"/>
    <s v="Sa"/>
    <d v="1899-12-30T13:16: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3500000000000476"/>
    <n v="3.8166666666667304"/>
    <x v="30"/>
    <x v="3"/>
    <x v="0"/>
  </r>
  <r>
    <n v="160"/>
    <d v="2021-06-26T14:30:17"/>
    <n v="2039905"/>
    <m/>
    <m/>
    <m/>
    <m/>
    <m/>
    <m/>
    <m/>
    <m/>
    <s v="Sa"/>
    <d v="1899-12-30T12:59:45"/>
    <m/>
    <s v="Sa"/>
    <d v="1899-12-30T13:05:34"/>
    <m/>
    <m/>
    <m/>
    <m/>
    <s v="Sa"/>
    <d v="1899-12-30T13:27:22"/>
    <m/>
    <m/>
    <m/>
    <x v="2"/>
    <s v="Charly #9"/>
    <m/>
    <s v="YVON CRESTEY"/>
    <m/>
    <m/>
    <m/>
    <m/>
    <m/>
    <m/>
    <m/>
    <m/>
    <m/>
    <m/>
    <m/>
    <m/>
    <m/>
    <m/>
    <m/>
    <n v="12"/>
    <n v="35"/>
    <s v="Sa"/>
    <d v="1899-12-30T13:06:10"/>
    <n v="31"/>
    <s v="Sa"/>
    <d v="1899-12-30T13:07:43"/>
    <n v="34"/>
    <s v="Sa"/>
    <d v="1899-12-30T13:09:16"/>
    <n v="32"/>
    <s v="Sa"/>
    <d v="1899-12-30T13:11:32"/>
    <n v="33"/>
    <s v="Sa"/>
    <d v="1899-12-30T13:12:22"/>
    <n v="35"/>
    <s v="Sa"/>
    <d v="1899-12-30T13:14:04"/>
    <n v="38"/>
    <s v="Sa"/>
    <d v="1899-12-30T13:17:21"/>
    <n v="34"/>
    <s v="Sa"/>
    <d v="1899-12-30T13:19:00"/>
    <n v="32"/>
    <s v="Sa"/>
    <d v="1899-12-30T13:21:13"/>
    <n v="33"/>
    <s v="Sa"/>
    <d v="1899-12-30T13:22:03"/>
    <n v="31"/>
    <s v="Sa"/>
    <d v="1899-12-30T13:23:56"/>
    <n v="38"/>
    <s v="Sa"/>
    <d v="1899-12-30T13:26: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0000000000009379"/>
    <n v="21.80000000000005"/>
    <x v="34"/>
    <x v="1"/>
    <x v="2"/>
  </r>
  <r>
    <n v="104"/>
    <d v="2021-06-26T14:00:32"/>
    <n v="2150417"/>
    <m/>
    <m/>
    <m/>
    <m/>
    <m/>
    <m/>
    <m/>
    <m/>
    <s v="Sa"/>
    <d v="1899-12-30T12:54:26"/>
    <m/>
    <s v="Sa"/>
    <d v="1899-12-30T12:56:39"/>
    <m/>
    <m/>
    <m/>
    <m/>
    <s v="Sa"/>
    <d v="1899-12-30T13:00:06"/>
    <m/>
    <m/>
    <m/>
    <x v="1"/>
    <s v="2150417 Balise 77"/>
    <m/>
    <m/>
    <m/>
    <m/>
    <m/>
    <m/>
    <m/>
    <m/>
    <m/>
    <m/>
    <m/>
    <m/>
    <m/>
    <m/>
    <m/>
    <m/>
    <m/>
    <n v="14"/>
    <n v="150"/>
    <s v="Sa"/>
    <d v="1899-12-30T12:58:40"/>
    <n v="151"/>
    <s v="Sa"/>
    <d v="1899-12-30T12:58:48"/>
    <n v="158"/>
    <s v="Sa"/>
    <d v="1899-12-30T12:58:55"/>
    <n v="157"/>
    <s v="Sa"/>
    <d v="1899-12-30T12:59:03"/>
    <n v="152"/>
    <s v="Sa"/>
    <d v="1899-12-30T12:59:02"/>
    <n v="153"/>
    <s v="Sa"/>
    <d v="1899-12-30T12:59:12"/>
    <n v="156"/>
    <s v="Sa"/>
    <d v="1899-12-30T12:59:17"/>
    <n v="155"/>
    <s v="Sa"/>
    <d v="1899-12-30T12:59:21"/>
    <n v="162"/>
    <s v="Sa"/>
    <d v="1899-12-30T12:59:31"/>
    <n v="161"/>
    <s v="Sa"/>
    <d v="1899-12-30T12:59:32"/>
    <n v="164"/>
    <s v="Sa"/>
    <d v="1899-12-30T12:59:33"/>
    <n v="165"/>
    <s v="Sa"/>
    <d v="1899-12-30T12:59:46"/>
    <n v="160"/>
    <s v="Sa"/>
    <d v="1899-12-30T13:00:06"/>
    <n v="159"/>
    <s v="Sa"/>
    <d v="1899-12-30T12:59: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0166666666667687"/>
    <n v="3.4500000000000597"/>
    <x v="35"/>
    <x v="3"/>
    <x v="1"/>
  </r>
  <r>
    <n v="144"/>
    <d v="2021-06-26T14:25:00"/>
    <n v="2037270"/>
    <m/>
    <m/>
    <m/>
    <m/>
    <m/>
    <m/>
    <m/>
    <m/>
    <s v="Sa"/>
    <d v="1899-12-30T13:17:02"/>
    <m/>
    <s v="Sa"/>
    <d v="1899-12-30T13:18:49"/>
    <m/>
    <m/>
    <m/>
    <m/>
    <s v="Sa"/>
    <d v="1899-12-30T13:22:04"/>
    <m/>
    <m/>
    <m/>
    <x v="1"/>
    <s v="27-2_ASQ'O 2 #2"/>
    <m/>
    <s v="ASQO"/>
    <m/>
    <m/>
    <m/>
    <m/>
    <m/>
    <m/>
    <m/>
    <m/>
    <m/>
    <m/>
    <m/>
    <m/>
    <m/>
    <m/>
    <m/>
    <n v="15"/>
    <n v="150"/>
    <s v="Sa"/>
    <d v="1899-12-30T13:20:31"/>
    <n v="151"/>
    <s v="Sa"/>
    <d v="1899-12-30T13:20:44"/>
    <n v="158"/>
    <s v="Sa"/>
    <d v="1899-12-30T13:20:49"/>
    <n v="157"/>
    <s v="Sa"/>
    <d v="1899-12-30T13:21:00"/>
    <n v="152"/>
    <s v="Sa"/>
    <d v="1899-12-30T13:21:02"/>
    <n v="153"/>
    <s v="Sa"/>
    <d v="1899-12-30T13:21:11"/>
    <n v="156"/>
    <s v="Sa"/>
    <d v="1899-12-30T13:21:16"/>
    <n v="155"/>
    <s v="Sa"/>
    <d v="1899-12-30T13:21:20"/>
    <n v="162"/>
    <s v="Sa"/>
    <d v="1899-12-30T13:21:33"/>
    <n v="161"/>
    <s v="Sa"/>
    <d v="1899-12-30T13:21:35"/>
    <n v="164"/>
    <s v="Sa"/>
    <d v="1899-12-30T13:21:36"/>
    <n v="165"/>
    <s v="Sa"/>
    <d v="1899-12-30T13:21:46"/>
    <n v="160"/>
    <s v="Sa"/>
    <d v="1899-12-30T13:22:06"/>
    <n v="159"/>
    <s v="Sa"/>
    <d v="1899-12-30T13:21:52"/>
    <n v="166"/>
    <s v="Sa"/>
    <d v="1899-12-30T13:21: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99999999999946"/>
    <n v="3.2500000000000284"/>
    <x v="31"/>
    <x v="0"/>
    <x v="1"/>
  </r>
  <r>
    <n v="165"/>
    <d v="2021-06-26T14:35:19"/>
    <n v="38443"/>
    <m/>
    <m/>
    <m/>
    <m/>
    <m/>
    <m/>
    <m/>
    <m/>
    <m/>
    <d v="1899-12-30T23:59:59"/>
    <m/>
    <m/>
    <d v="1899-12-30T13:05:17"/>
    <m/>
    <m/>
    <m/>
    <m/>
    <m/>
    <d v="1899-12-30T13:32:17"/>
    <m/>
    <m/>
    <m/>
    <x v="2"/>
    <s v="6-1_VervinsO1"/>
    <m/>
    <s v="VervinsO"/>
    <m/>
    <m/>
    <m/>
    <m/>
    <m/>
    <m/>
    <m/>
    <m/>
    <m/>
    <m/>
    <m/>
    <m/>
    <m/>
    <m/>
    <m/>
    <n v="13"/>
    <n v="34"/>
    <m/>
    <d v="1899-12-31T01:06:07"/>
    <n v="40"/>
    <m/>
    <d v="1899-12-31T01:08:40"/>
    <n v="35"/>
    <m/>
    <d v="1899-12-31T01:09:54"/>
    <n v="35"/>
    <m/>
    <d v="1899-12-31T01:11:56"/>
    <n v="33"/>
    <m/>
    <d v="1899-12-31T01:13:38"/>
    <n v="34"/>
    <m/>
    <d v="1899-12-31T01:15:23"/>
    <n v="31"/>
    <m/>
    <d v="1899-12-31T01:17:46"/>
    <n v="33"/>
    <m/>
    <d v="1899-12-31T01:19:47"/>
    <n v="31"/>
    <m/>
    <d v="1899-12-31T01:21:39"/>
    <n v="36"/>
    <m/>
    <d v="1899-12-31T01:24:23"/>
    <n v="32"/>
    <m/>
    <d v="1899-12-31T01:27:25"/>
    <n v="32"/>
    <m/>
    <d v="1899-12-31T01:29:46"/>
    <n v="36"/>
    <m/>
    <d v="1899-12-30T13:31: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0.83333333333326"/>
    <n v="26.999999999999904"/>
    <x v="36"/>
    <x v="1"/>
    <x v="2"/>
  </r>
  <r>
    <n v="166"/>
    <d v="2021-06-26T14:36:54"/>
    <n v="210748"/>
    <m/>
    <m/>
    <m/>
    <m/>
    <m/>
    <m/>
    <m/>
    <m/>
    <m/>
    <d v="1899-12-30T23:59:59"/>
    <m/>
    <m/>
    <d v="1899-12-31T01:05:06"/>
    <m/>
    <m/>
    <m/>
    <m/>
    <m/>
    <d v="1899-12-31T01:26:14"/>
    <m/>
    <m/>
    <m/>
    <x v="2"/>
    <s v="9-1_ROP2"/>
    <m/>
    <s v="ROP"/>
    <m/>
    <m/>
    <m/>
    <m/>
    <m/>
    <m/>
    <m/>
    <m/>
    <m/>
    <m/>
    <m/>
    <m/>
    <m/>
    <m/>
    <m/>
    <n v="12"/>
    <n v="33"/>
    <m/>
    <d v="1899-12-31T01:05:40"/>
    <n v="34"/>
    <m/>
    <d v="1899-12-31T01:07:15"/>
    <n v="36"/>
    <m/>
    <d v="1899-12-31T01:09:00"/>
    <n v="33"/>
    <m/>
    <d v="1899-12-31T01:10:39"/>
    <n v="35"/>
    <m/>
    <d v="1899-12-31T01:12:14"/>
    <n v="35"/>
    <m/>
    <d v="1899-12-31T01:13:45"/>
    <n v="34"/>
    <m/>
    <d v="1899-12-31T01:14:53"/>
    <n v="31"/>
    <m/>
    <d v="1899-12-31T01:16:59"/>
    <n v="32"/>
    <m/>
    <d v="1899-12-31T01:19:32"/>
    <n v="32"/>
    <m/>
    <d v="1899-12-31T01:21:31"/>
    <n v="31"/>
    <m/>
    <d v="1899-12-31T01:23:01"/>
    <n v="36"/>
    <m/>
    <d v="1899-12-31T01:25: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56666666666686183"/>
    <n v="21.133333333333333"/>
    <x v="37"/>
    <x v="0"/>
    <x v="2"/>
  </r>
  <r>
    <n v="167"/>
    <d v="2021-06-26T14:37:23"/>
    <n v="2141779"/>
    <m/>
    <m/>
    <m/>
    <m/>
    <m/>
    <m/>
    <m/>
    <m/>
    <s v="Sa"/>
    <d v="1899-12-30T13:01:01"/>
    <m/>
    <s v="Sa"/>
    <d v="1899-12-30T13:05:45"/>
    <m/>
    <m/>
    <m/>
    <m/>
    <s v="Sa"/>
    <d v="1899-12-30T13:28:46"/>
    <m/>
    <m/>
    <m/>
    <x v="2"/>
    <s v="5-1_ROP1"/>
    <m/>
    <s v="ROP"/>
    <m/>
    <m/>
    <m/>
    <m/>
    <m/>
    <m/>
    <m/>
    <m/>
    <m/>
    <m/>
    <m/>
    <m/>
    <m/>
    <m/>
    <m/>
    <n v="13"/>
    <n v="31"/>
    <s v="Sa"/>
    <d v="1899-12-30T13:06:55"/>
    <n v="31"/>
    <s v="Sa"/>
    <d v="1899-12-30T13:08:59"/>
    <n v="34"/>
    <s v="Sa"/>
    <d v="1899-12-30T13:10:28"/>
    <n v="32"/>
    <s v="Sa"/>
    <d v="1899-12-30T13:13:10"/>
    <n v="33"/>
    <s v="Sa"/>
    <d v="1899-12-30T13:14:06"/>
    <n v="33"/>
    <s v="Sa"/>
    <d v="1899-12-30T13:15:35"/>
    <n v="39"/>
    <s v="Sa"/>
    <d v="1899-12-30T13:17:28"/>
    <n v="34"/>
    <s v="Sa"/>
    <d v="1899-12-30T13:19:07"/>
    <n v="36"/>
    <s v="Sa"/>
    <d v="1899-12-30T13:21:06"/>
    <n v="35"/>
    <s v="Sa"/>
    <d v="1899-12-30T13:23:02"/>
    <n v="32"/>
    <s v="Sa"/>
    <d v="1899-12-30T13:24:56"/>
    <n v="36"/>
    <s v="Sa"/>
    <d v="1899-12-30T13:26:34"/>
    <n v="35"/>
    <s v="Sa"/>
    <d v="1899-12-30T13:28: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1666666666666359"/>
    <n v="23.016666666666694"/>
    <x v="38"/>
    <x v="1"/>
    <x v="2"/>
  </r>
  <r>
    <n v="168"/>
    <d v="2021-06-26T14:37:40"/>
    <n v="239684"/>
    <m/>
    <m/>
    <m/>
    <m/>
    <m/>
    <m/>
    <m/>
    <m/>
    <m/>
    <d v="1899-12-30T23:59:59"/>
    <m/>
    <m/>
    <d v="1899-12-30T13:05:40"/>
    <m/>
    <m/>
    <m/>
    <m/>
    <m/>
    <d v="1899-12-30T13:31:21"/>
    <m/>
    <m/>
    <m/>
    <x v="2"/>
    <s v="8-1_OPA1"/>
    <m/>
    <s v="OPA"/>
    <m/>
    <m/>
    <m/>
    <m/>
    <m/>
    <m/>
    <m/>
    <m/>
    <m/>
    <m/>
    <m/>
    <m/>
    <m/>
    <m/>
    <m/>
    <n v="12"/>
    <n v="34"/>
    <m/>
    <d v="1899-12-31T01:06:19"/>
    <n v="35"/>
    <m/>
    <d v="1899-12-31T01:07:48"/>
    <n v="35"/>
    <m/>
    <d v="1899-12-31T01:08:51"/>
    <n v="34"/>
    <m/>
    <d v="1899-12-31T01:10:00"/>
    <n v="33"/>
    <m/>
    <d v="1899-12-31T01:11:31"/>
    <n v="33"/>
    <m/>
    <d v="1899-12-31T01:13:09"/>
    <n v="36"/>
    <m/>
    <d v="1899-12-31T01:15:37"/>
    <n v="111"/>
    <m/>
    <d v="1899-12-31T01:19:32"/>
    <n v="31"/>
    <m/>
    <d v="1899-12-31T01:21:48"/>
    <n v="31"/>
    <m/>
    <d v="1899-12-31T01:24:07"/>
    <n v="32"/>
    <m/>
    <d v="1899-12-31T01:27:23"/>
    <n v="36"/>
    <m/>
    <d v="1899-12-30T13:30: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0.65000000000009"/>
    <n v="25.683333333333405"/>
    <x v="39"/>
    <x v="0"/>
    <x v="2"/>
  </r>
  <r>
    <n v="169"/>
    <d v="2021-06-26T14:38:32"/>
    <n v="228368"/>
    <m/>
    <m/>
    <m/>
    <m/>
    <m/>
    <m/>
    <m/>
    <m/>
    <m/>
    <d v="1899-12-30T23:59:59"/>
    <m/>
    <m/>
    <d v="1899-12-31T01:04:52"/>
    <m/>
    <m/>
    <m/>
    <m/>
    <m/>
    <d v="1899-12-31T01:25:10"/>
    <m/>
    <m/>
    <m/>
    <x v="2"/>
    <s v="10-1_TOMBALISE"/>
    <m/>
    <s v="Balise77"/>
    <m/>
    <m/>
    <m/>
    <m/>
    <m/>
    <m/>
    <m/>
    <m/>
    <m/>
    <m/>
    <m/>
    <m/>
    <m/>
    <m/>
    <m/>
    <n v="12"/>
    <n v="33"/>
    <m/>
    <d v="1899-12-31T01:05:22"/>
    <n v="33"/>
    <m/>
    <d v="1899-12-31T01:06:38"/>
    <n v="35"/>
    <m/>
    <d v="1899-12-31T01:07:57"/>
    <n v="35"/>
    <m/>
    <d v="1899-12-31T01:08:57"/>
    <n v="34"/>
    <m/>
    <d v="1899-12-31T01:10:03"/>
    <n v="34"/>
    <m/>
    <d v="1899-12-31T01:11:28"/>
    <n v="31"/>
    <m/>
    <d v="1899-12-31T01:13:19"/>
    <n v="31"/>
    <m/>
    <d v="1899-12-31T01:15:59"/>
    <n v="36"/>
    <m/>
    <d v="1899-12-31T01:18:03"/>
    <n v="36"/>
    <m/>
    <d v="1899-12-31T01:20:31"/>
    <n v="32"/>
    <m/>
    <d v="1899-12-31T01:23:04"/>
    <n v="32"/>
    <m/>
    <d v="1899-12-31T01:24: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50000000000007816"/>
    <n v="20.299999999999976"/>
    <x v="40"/>
    <x v="3"/>
    <x v="2"/>
  </r>
  <r>
    <n v="172"/>
    <d v="2021-06-26T14:40:51"/>
    <n v="2039908"/>
    <m/>
    <m/>
    <m/>
    <m/>
    <m/>
    <m/>
    <m/>
    <m/>
    <s v="Sa"/>
    <d v="1899-12-30T13:00:02"/>
    <m/>
    <s v="Sa"/>
    <d v="1899-12-30T13:06:01"/>
    <m/>
    <m/>
    <m/>
    <m/>
    <s v="Sa"/>
    <d v="1899-12-30T13:38:29"/>
    <m/>
    <m/>
    <m/>
    <x v="2"/>
    <s v="Louise #6"/>
    <m/>
    <s v="NATHAN"/>
    <m/>
    <m/>
    <m/>
    <m/>
    <m/>
    <m/>
    <m/>
    <m/>
    <m/>
    <m/>
    <m/>
    <m/>
    <m/>
    <m/>
    <m/>
    <n v="12"/>
    <n v="33"/>
    <s v="Sa"/>
    <d v="1899-12-30T13:06:58"/>
    <n v="33"/>
    <s v="Sa"/>
    <d v="1899-12-30T13:11:37"/>
    <n v="31"/>
    <s v="Sa"/>
    <d v="1899-12-30T13:13:25"/>
    <n v="31"/>
    <s v="Sa"/>
    <d v="1899-12-30T13:15:31"/>
    <n v="35"/>
    <s v="Sa"/>
    <d v="1899-12-30T13:17:47"/>
    <n v="35"/>
    <s v="Sa"/>
    <d v="1899-12-30T13:19:16"/>
    <n v="34"/>
    <s v="Sa"/>
    <d v="1899-12-30T13:25:51"/>
    <n v="34"/>
    <s v="Sa"/>
    <d v="1899-12-30T13:27:28"/>
    <n v="32"/>
    <s v="Sa"/>
    <d v="1899-12-30T13:30:21"/>
    <n v="32"/>
    <s v="Sa"/>
    <d v="1899-12-30T13:33:10"/>
    <n v="36"/>
    <s v="Sa"/>
    <d v="1899-12-30T13:35:30"/>
    <n v="36"/>
    <s v="Sa"/>
    <d v="1899-12-30T13:37: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94999999999998863"/>
    <n v="32.466666666666569"/>
    <x v="41"/>
    <x v="2"/>
    <x v="2"/>
  </r>
  <r>
    <n v="173"/>
    <d v="2021-06-26T14:41:06"/>
    <n v="334434"/>
    <m/>
    <m/>
    <m/>
    <m/>
    <m/>
    <m/>
    <m/>
    <m/>
    <m/>
    <d v="1899-12-30T23:59:59"/>
    <m/>
    <m/>
    <d v="1899-12-30T13:06:08"/>
    <m/>
    <m/>
    <m/>
    <m/>
    <m/>
    <d v="1899-12-30T13:38:03"/>
    <m/>
    <m/>
    <m/>
    <x v="2"/>
    <s v=" #4"/>
    <m/>
    <m/>
    <m/>
    <m/>
    <m/>
    <m/>
    <m/>
    <m/>
    <m/>
    <m/>
    <m/>
    <m/>
    <m/>
    <m/>
    <m/>
    <m/>
    <m/>
    <n v="12"/>
    <n v="34"/>
    <m/>
    <d v="1899-12-31T01:07:31"/>
    <n v="33"/>
    <m/>
    <d v="1899-12-31T01:09:52"/>
    <n v="35"/>
    <m/>
    <d v="1899-12-31T01:11:53"/>
    <n v="34"/>
    <m/>
    <d v="1899-12-31T01:13:38"/>
    <n v="31"/>
    <m/>
    <d v="1899-12-31T01:16:38"/>
    <n v="35"/>
    <m/>
    <d v="1899-12-31T01:19:11"/>
    <n v="33"/>
    <m/>
    <d v="1899-12-31T01:21:37"/>
    <n v="36"/>
    <m/>
    <d v="1899-12-31T01:24:21"/>
    <n v="32"/>
    <m/>
    <d v="1899-12-31T01:28:25"/>
    <n v="32"/>
    <m/>
    <d v="1899-12-30T13:31:28"/>
    <n v="36"/>
    <m/>
    <d v="1899-12-30T13:33:53"/>
    <n v="31"/>
    <m/>
    <d v="1899-12-30T13:36: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1.38333333333333"/>
    <n v="31.916666666666647"/>
    <x v="42"/>
    <x v="3"/>
    <x v="2"/>
  </r>
  <r>
    <n v="174"/>
    <d v="2021-06-26T14:44:00"/>
    <n v="2086248"/>
    <m/>
    <m/>
    <m/>
    <m/>
    <m/>
    <m/>
    <m/>
    <m/>
    <s v="Sa"/>
    <d v="1899-12-30T12:59:31"/>
    <m/>
    <s v="Sa"/>
    <d v="1899-12-30T13:05:23"/>
    <m/>
    <m/>
    <m/>
    <m/>
    <s v="Sa"/>
    <d v="1899-12-30T13:36:36"/>
    <m/>
    <m/>
    <m/>
    <x v="2"/>
    <s v="LALLU THALIA"/>
    <m/>
    <s v="ESPAD"/>
    <m/>
    <m/>
    <m/>
    <m/>
    <m/>
    <m/>
    <m/>
    <m/>
    <m/>
    <m/>
    <m/>
    <m/>
    <m/>
    <m/>
    <m/>
    <n v="12"/>
    <n v="34"/>
    <s v="Sa"/>
    <d v="1899-12-30T13:08:11"/>
    <n v="31"/>
    <s v="Sa"/>
    <d v="1899-12-30T13:12:35"/>
    <n v="35"/>
    <s v="Sa"/>
    <d v="1899-12-30T13:14:14"/>
    <n v="35"/>
    <s v="Sa"/>
    <d v="1899-12-30T13:15:46"/>
    <n v="31"/>
    <s v="Sa"/>
    <d v="1899-12-30T13:17:52"/>
    <n v="34"/>
    <s v="Sa"/>
    <d v="1899-12-30T13:20:07"/>
    <n v="32"/>
    <s v="Sa"/>
    <d v="1899-12-30T13:23:16"/>
    <n v="33"/>
    <s v="Sa"/>
    <d v="1899-12-30T13:24:38"/>
    <n v="36"/>
    <s v="Sa"/>
    <d v="1899-12-30T13:27:24"/>
    <n v="36"/>
    <s v="Sa"/>
    <d v="1899-12-30T13:29:49"/>
    <n v="33"/>
    <s v="Sa"/>
    <d v="1899-12-30T13:32:11"/>
    <n v="32"/>
    <s v="Sa"/>
    <d v="1899-12-30T13:35: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7999999999999581"/>
    <n v="31.216666666666537"/>
    <x v="43"/>
    <x v="0"/>
    <x v="2"/>
  </r>
  <r>
    <n v="32"/>
    <d v="2012-03-08T06:45:21"/>
    <n v="1020707"/>
    <m/>
    <m/>
    <m/>
    <m/>
    <m/>
    <m/>
    <m/>
    <m/>
    <s v="Sa"/>
    <d v="1899-12-30T13:59:56"/>
    <m/>
    <s v="Sa"/>
    <d v="1899-12-30T14:02:26"/>
    <m/>
    <m/>
    <m/>
    <m/>
    <s v="Sa"/>
    <d v="1899-12-30T14:29:35"/>
    <m/>
    <m/>
    <m/>
    <x v="0"/>
    <s v="1020707 Vervins O"/>
    <m/>
    <m/>
    <m/>
    <m/>
    <m/>
    <m/>
    <m/>
    <m/>
    <m/>
    <m/>
    <m/>
    <m/>
    <m/>
    <m/>
    <m/>
    <m/>
    <m/>
    <n v="10"/>
    <n v="114"/>
    <s v="Sa"/>
    <d v="1899-12-30T14:08:40"/>
    <n v="101"/>
    <s v="Sa"/>
    <n v="0.59"/>
    <n v="107"/>
    <s v="Sa"/>
    <n v="0.59062500000000007"/>
    <n v="125"/>
    <s v="Sa"/>
    <n v="0.59261574074074075"/>
    <n v="111"/>
    <s v="Sa"/>
    <n v="0.59324074074074074"/>
    <n v="119"/>
    <s v="Sa"/>
    <n v="0.59449074074074071"/>
    <n v="121"/>
    <s v="Sa"/>
    <n v="0.59684027777777782"/>
    <n v="102"/>
    <s v="Sa"/>
    <n v="0.59788194444444442"/>
    <n v="103"/>
    <s v="Sa"/>
    <n v="0.60015046296296293"/>
    <n v="109"/>
    <s v="Sa"/>
    <n v="0.602719907407407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2333333333332419"/>
    <n v="27.149999999999928"/>
    <x v="28"/>
    <x v="0"/>
    <x v="1"/>
  </r>
  <r>
    <n v="33"/>
    <d v="2012-03-08T06:45:27"/>
    <n v="228684"/>
    <m/>
    <m/>
    <m/>
    <m/>
    <m/>
    <m/>
    <m/>
    <m/>
    <m/>
    <d v="1899-12-30T13:59:57"/>
    <m/>
    <m/>
    <d v="1899-12-30T14:02:27"/>
    <m/>
    <m/>
    <m/>
    <m/>
    <m/>
    <d v="1899-12-30T14:29:36"/>
    <m/>
    <m/>
    <m/>
    <x v="0"/>
    <m/>
    <m/>
    <m/>
    <m/>
    <m/>
    <m/>
    <m/>
    <m/>
    <m/>
    <m/>
    <m/>
    <m/>
    <m/>
    <m/>
    <m/>
    <m/>
    <m/>
    <m/>
    <n v="7"/>
    <n v="112"/>
    <m/>
    <d v="1899-12-30T14:07:12"/>
    <n v="103"/>
    <m/>
    <n v="0.58916666666666673"/>
    <n v="118"/>
    <m/>
    <n v="0.59024305555555556"/>
    <n v="117"/>
    <m/>
    <n v="0.59267361111111116"/>
    <n v="116"/>
    <m/>
    <n v="0.59337962962962965"/>
    <n v="120"/>
    <m/>
    <n v="0.59452546296296294"/>
    <n v="101"/>
    <m/>
    <n v="0.602662037037037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7499999999999432"/>
    <m/>
    <x v="28"/>
    <x v="0"/>
    <x v="1"/>
  </r>
  <r>
    <n v="34"/>
    <d v="2012-03-08T06:45:31"/>
    <n v="1001990"/>
    <m/>
    <m/>
    <m/>
    <m/>
    <m/>
    <m/>
    <m/>
    <m/>
    <s v="Sa"/>
    <d v="1899-12-30T14:00:19"/>
    <m/>
    <s v="Sa"/>
    <d v="1899-12-30T14:03:00"/>
    <m/>
    <m/>
    <m/>
    <m/>
    <s v="Sa"/>
    <d v="1899-12-30T14:27:24"/>
    <m/>
    <m/>
    <m/>
    <x v="0"/>
    <s v="THENOZ Arnaud"/>
    <m/>
    <n v="7807"/>
    <m/>
    <m/>
    <m/>
    <m/>
    <m/>
    <m/>
    <m/>
    <m/>
    <m/>
    <m/>
    <m/>
    <m/>
    <m/>
    <m/>
    <m/>
    <n v="10"/>
    <n v="101"/>
    <s v="Sa"/>
    <d v="1899-12-30T14:09:03"/>
    <n v="102"/>
    <s v="Sa"/>
    <n v="0.59151620370370372"/>
    <n v="121"/>
    <s v="Sa"/>
    <n v="0.59229166666666666"/>
    <n v="113"/>
    <s v="Sa"/>
    <n v="0.59304398148148152"/>
    <n v="112"/>
    <s v="Sa"/>
    <n v="0.59373842592592596"/>
    <n v="103"/>
    <s v="Sa"/>
    <n v="0.59442129629629636"/>
    <n v="118"/>
    <s v="Sa"/>
    <n v="0.59540509259259256"/>
    <n v="117"/>
    <s v="Sa"/>
    <n v="0.59695601851851854"/>
    <n v="120"/>
    <s v="Sa"/>
    <n v="0.59849537037037037"/>
    <n v="116"/>
    <s v="Sa"/>
    <n v="0.599259259259259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0499999999999865"/>
    <n v="24.399999999999977"/>
    <x v="26"/>
    <x v="0"/>
    <x v="1"/>
  </r>
  <r>
    <n v="35"/>
    <d v="2012-03-08T06:45:33"/>
    <n v="243054"/>
    <m/>
    <m/>
    <m/>
    <m/>
    <m/>
    <m/>
    <m/>
    <m/>
    <m/>
    <d v="1899-12-30T14:00:16"/>
    <m/>
    <m/>
    <d v="1899-12-30T14:02:59"/>
    <m/>
    <m/>
    <m/>
    <m/>
    <m/>
    <d v="1899-12-30T14:27:28"/>
    <m/>
    <m/>
    <m/>
    <x v="0"/>
    <m/>
    <m/>
    <m/>
    <m/>
    <m/>
    <m/>
    <m/>
    <m/>
    <m/>
    <m/>
    <m/>
    <m/>
    <m/>
    <m/>
    <m/>
    <m/>
    <m/>
    <m/>
    <n v="10"/>
    <n v="114"/>
    <m/>
    <d v="1899-12-30T14:08:50"/>
    <n v="101"/>
    <m/>
    <n v="0.59002314814814816"/>
    <n v="107"/>
    <m/>
    <n v="0.59070601851851856"/>
    <n v="109"/>
    <m/>
    <n v="0.59219907407407402"/>
    <n v="125"/>
    <m/>
    <n v="0.59376157407407404"/>
    <n v="111"/>
    <m/>
    <n v="0.59429398148148149"/>
    <n v="119"/>
    <m/>
    <n v="0.59557870370370369"/>
    <n v="121"/>
    <m/>
    <n v="0.59803240740740737"/>
    <n v="102"/>
    <m/>
    <n v="0.59833333333333327"/>
    <n v="103"/>
    <m/>
    <n v="0.600740740740740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8500000000001151"/>
    <m/>
    <x v="26"/>
    <x v="0"/>
    <x v="1"/>
  </r>
  <r>
    <n v="36"/>
    <d v="2012-03-08T06:45:37"/>
    <n v="2147069"/>
    <m/>
    <m/>
    <m/>
    <m/>
    <m/>
    <m/>
    <m/>
    <m/>
    <s v="Sa"/>
    <d v="1899-12-30T14:03:26"/>
    <m/>
    <s v="Sa"/>
    <d v="1899-12-30T14:03:46"/>
    <m/>
    <m/>
    <m/>
    <m/>
    <s v="Sa"/>
    <d v="1899-12-30T14:27:29"/>
    <m/>
    <m/>
    <m/>
    <x v="0"/>
    <s v="2147069 Guyancourt O 78"/>
    <m/>
    <m/>
    <m/>
    <m/>
    <m/>
    <m/>
    <m/>
    <m/>
    <m/>
    <m/>
    <m/>
    <m/>
    <m/>
    <m/>
    <m/>
    <m/>
    <m/>
    <n v="8"/>
    <n v="112"/>
    <s v="Sa"/>
    <d v="1899-12-30T14:08:34"/>
    <n v="118"/>
    <s v="Sa"/>
    <n v="0.59063657407407411"/>
    <n v="116"/>
    <s v="Sa"/>
    <n v="0.59385416666666668"/>
    <n v="120"/>
    <s v="Sa"/>
    <n v="0.59502314814814816"/>
    <n v="117"/>
    <s v="Sa"/>
    <n v="0.59620370370370368"/>
    <n v="103"/>
    <s v="Sa"/>
    <n v="0.59773148148148147"/>
    <n v="102"/>
    <s v="Sa"/>
    <n v="0.59965277777777781"/>
    <n v="101"/>
    <s v="Sa"/>
    <n v="0.60131944444444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799999999999951"/>
    <m/>
    <x v="18"/>
    <x v="2"/>
    <x v="1"/>
  </r>
  <r>
    <n v="37"/>
    <d v="2012-03-08T06:45:39"/>
    <n v="2039909"/>
    <m/>
    <m/>
    <m/>
    <m/>
    <m/>
    <m/>
    <m/>
    <m/>
    <s v="Sa"/>
    <d v="1899-12-30T14:00:18"/>
    <m/>
    <s v="Su"/>
    <d v="1899-12-30T14:00:05"/>
    <m/>
    <m/>
    <m/>
    <m/>
    <s v="Sa"/>
    <d v="1899-12-30T14:27:27"/>
    <m/>
    <m/>
    <m/>
    <x v="0"/>
    <s v="2039909 GO78"/>
    <m/>
    <m/>
    <m/>
    <m/>
    <m/>
    <m/>
    <m/>
    <m/>
    <m/>
    <m/>
    <m/>
    <m/>
    <m/>
    <m/>
    <m/>
    <m/>
    <m/>
    <n v="11"/>
    <n v="109"/>
    <s v="Sa"/>
    <d v="1899-12-30T14:07:34"/>
    <n v="114"/>
    <s v="Sa"/>
    <n v="0.58908564814814812"/>
    <n v="101"/>
    <s v="Sa"/>
    <n v="0.59049768518518519"/>
    <n v="107"/>
    <s v="Sa"/>
    <n v="0.59113425925925933"/>
    <n v="125"/>
    <s v="Sa"/>
    <n v="0.59255787037037033"/>
    <n v="102"/>
    <s v="Sa"/>
    <n v="0.59341435185185187"/>
    <n v="113"/>
    <s v="Sa"/>
    <n v="0.5940509259259259"/>
    <n v="121"/>
    <s v="Sa"/>
    <n v="0.59508101851851858"/>
    <n v="119"/>
    <s v="Sa"/>
    <n v="0.59658564814814818"/>
    <n v="111"/>
    <s v="Sa"/>
    <n v="0.59771990740740744"/>
    <n v="103"/>
    <s v="Sa"/>
    <n v="0.599965277777777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4833333333334373"/>
    <n v="27.366666666666735"/>
    <x v="18"/>
    <x v="2"/>
    <x v="1"/>
  </r>
  <r>
    <n v="38"/>
    <d v="2012-03-08T06:46:46"/>
    <n v="1020718"/>
    <m/>
    <m/>
    <m/>
    <m/>
    <m/>
    <m/>
    <m/>
    <m/>
    <s v="Sa"/>
    <d v="1899-12-30T14:00:06"/>
    <m/>
    <s v="Sa"/>
    <d v="1899-12-30T14:02:53"/>
    <m/>
    <m/>
    <m/>
    <m/>
    <s v="Sa"/>
    <d v="1899-12-30T14:31:02"/>
    <m/>
    <m/>
    <m/>
    <x v="0"/>
    <s v="LECOMPTE Paul"/>
    <m/>
    <m/>
    <m/>
    <m/>
    <m/>
    <m/>
    <m/>
    <m/>
    <m/>
    <m/>
    <m/>
    <m/>
    <m/>
    <m/>
    <m/>
    <m/>
    <m/>
    <n v="9"/>
    <n v="113"/>
    <s v="Sa"/>
    <d v="1899-12-30T14:06:28"/>
    <n v="112"/>
    <s v="Sa"/>
    <n v="0.58913194444444439"/>
    <n v="103"/>
    <s v="Sa"/>
    <n v="0.58982638888888894"/>
    <n v="118"/>
    <s v="Sa"/>
    <n v="0.59111111111111114"/>
    <n v="117"/>
    <s v="Sa"/>
    <n v="0.59342592592592591"/>
    <n v="116"/>
    <s v="Sa"/>
    <n v="0.59410879629629632"/>
    <n v="120"/>
    <s v="Sa"/>
    <n v="0.59546296296296297"/>
    <n v="102"/>
    <s v="Sa"/>
    <n v="0.60084490740740737"/>
    <n v="101"/>
    <s v="Sa"/>
    <n v="0.603657407407407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5833333333334672"/>
    <n v="28.150000000000084"/>
    <x v="19"/>
    <x v="2"/>
    <x v="1"/>
  </r>
  <r>
    <n v="39"/>
    <d v="2012-03-08T06:46:54"/>
    <n v="1020719"/>
    <m/>
    <m/>
    <m/>
    <m/>
    <m/>
    <m/>
    <m/>
    <m/>
    <s v="Sa"/>
    <d v="1899-12-30T14:00:05"/>
    <m/>
    <s v="Sa"/>
    <d v="1899-12-30T14:02:54"/>
    <m/>
    <m/>
    <m/>
    <m/>
    <s v="Sa"/>
    <d v="1899-12-30T14:31:01"/>
    <m/>
    <m/>
    <m/>
    <x v="0"/>
    <s v="Manon DUVAL"/>
    <m/>
    <m/>
    <m/>
    <m/>
    <m/>
    <m/>
    <m/>
    <m/>
    <m/>
    <m/>
    <m/>
    <m/>
    <m/>
    <m/>
    <m/>
    <m/>
    <m/>
    <n v="10"/>
    <n v="114"/>
    <s v="Sa"/>
    <d v="1899-12-30T14:08:26"/>
    <n v="101"/>
    <s v="Sa"/>
    <n v="0.58968750000000003"/>
    <n v="107"/>
    <s v="Sa"/>
    <n v="0.59032407407407406"/>
    <n v="109"/>
    <s v="Sa"/>
    <n v="0.59149305555555554"/>
    <n v="125"/>
    <s v="Sa"/>
    <n v="0.59269675925925924"/>
    <n v="111"/>
    <s v="Sa"/>
    <n v="0.59327546296296296"/>
    <n v="119"/>
    <s v="Sa"/>
    <n v="0.59462962962962962"/>
    <n v="121"/>
    <s v="Sa"/>
    <n v="0.59651620370370373"/>
    <n v="102"/>
    <s v="Sa"/>
    <n v="0.59807870370370375"/>
    <n v="103"/>
    <s v="Sa"/>
    <n v="0.600034722222222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5333333333332924"/>
    <m/>
    <x v="19"/>
    <x v="2"/>
    <x v="1"/>
  </r>
  <r>
    <n v="40"/>
    <d v="2012-03-08T06:47:23"/>
    <n v="421007"/>
    <m/>
    <m/>
    <m/>
    <m/>
    <m/>
    <m/>
    <m/>
    <m/>
    <m/>
    <d v="1899-12-30T11:59:59"/>
    <m/>
    <m/>
    <d v="1899-12-30T14:04:12"/>
    <m/>
    <m/>
    <m/>
    <m/>
    <m/>
    <d v="1899-12-30T14:31:43"/>
    <m/>
    <m/>
    <m/>
    <x v="0"/>
    <s v="Tom duquesne"/>
    <m/>
    <m/>
    <m/>
    <m/>
    <m/>
    <m/>
    <m/>
    <m/>
    <m/>
    <m/>
    <m/>
    <m/>
    <m/>
    <m/>
    <m/>
    <m/>
    <m/>
    <n v="8"/>
    <n v="101"/>
    <m/>
    <d v="1899-12-30T14:08:59"/>
    <n v="111"/>
    <m/>
    <n v="0.59104166666666669"/>
    <n v="102"/>
    <m/>
    <n v="0.59164351851851849"/>
    <n v="113"/>
    <m/>
    <n v="0.59208333333333341"/>
    <n v="103"/>
    <m/>
    <n v="0.59379629629629627"/>
    <n v="112"/>
    <m/>
    <n v="0.59497685185185178"/>
    <n v="109"/>
    <m/>
    <n v="0.59660879629629626"/>
    <n v="107"/>
    <m/>
    <n v="0.598321759259259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7833333333331751"/>
    <n v="27.516666666666598"/>
    <x v="23"/>
    <x v="1"/>
    <x v="1"/>
  </r>
  <r>
    <n v="41"/>
    <d v="2012-03-08T06:47:28"/>
    <n v="338964"/>
    <m/>
    <m/>
    <m/>
    <m/>
    <m/>
    <m/>
    <m/>
    <m/>
    <m/>
    <d v="1899-12-30T11:59:59"/>
    <m/>
    <m/>
    <d v="1899-12-30T14:04:11"/>
    <m/>
    <m/>
    <m/>
    <m/>
    <m/>
    <d v="1899-12-30T14:31:42"/>
    <m/>
    <m/>
    <m/>
    <x v="0"/>
    <s v="LE ROUX Erwan"/>
    <m/>
    <n v="7807"/>
    <m/>
    <m/>
    <m/>
    <m/>
    <m/>
    <m/>
    <m/>
    <m/>
    <m/>
    <m/>
    <m/>
    <m/>
    <m/>
    <m/>
    <m/>
    <n v="14"/>
    <n v="114"/>
    <m/>
    <d v="1899-12-30T14:08:33"/>
    <n v="101"/>
    <m/>
    <n v="0.58959490740740739"/>
    <n v="125"/>
    <m/>
    <n v="0.59048611111111116"/>
    <n v="102"/>
    <m/>
    <n v="0.59138888888888885"/>
    <n v="121"/>
    <m/>
    <n v="0.59253472222222225"/>
    <n v="103"/>
    <m/>
    <n v="0.59364583333333332"/>
    <n v="116"/>
    <m/>
    <n v="0.59547453703703701"/>
    <n v="120"/>
    <m/>
    <n v="0.59682870370370367"/>
    <n v="117"/>
    <m/>
    <n v="0.5977662037037037"/>
    <n v="118"/>
    <m/>
    <n v="0.59942129629629626"/>
    <n v="112"/>
    <m/>
    <n v="0.60030092592592588"/>
    <n v="111"/>
    <m/>
    <n v="0.60197916666666662"/>
    <n v="119"/>
    <m/>
    <n v="0.60283564814814816"/>
    <n v="125"/>
    <m/>
    <n v="0.60398148148148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3666666666666565"/>
    <m/>
    <x v="23"/>
    <x v="1"/>
    <x v="1"/>
  </r>
  <r>
    <n v="42"/>
    <d v="2012-03-08T06:50:44"/>
    <n v="2144318"/>
    <m/>
    <m/>
    <m/>
    <m/>
    <m/>
    <m/>
    <m/>
    <m/>
    <s v="Sa"/>
    <d v="1899-12-30T13:59:49"/>
    <m/>
    <s v="Sa"/>
    <d v="1899-12-30T14:02:40"/>
    <m/>
    <m/>
    <m/>
    <m/>
    <s v="Sa"/>
    <d v="1899-12-30T14:35:05"/>
    <m/>
    <m/>
    <m/>
    <x v="0"/>
    <s v="2144318 Balise 77"/>
    <m/>
    <m/>
    <m/>
    <m/>
    <m/>
    <m/>
    <m/>
    <m/>
    <m/>
    <m/>
    <m/>
    <m/>
    <m/>
    <m/>
    <m/>
    <m/>
    <m/>
    <n v="10"/>
    <n v="109"/>
    <s v="Sa"/>
    <d v="1899-12-30T14:09:23"/>
    <n v="114"/>
    <s v="Sa"/>
    <n v="0.59035879629629628"/>
    <n v="101"/>
    <s v="Sa"/>
    <n v="0.59157407407407414"/>
    <n v="107"/>
    <s v="Sa"/>
    <n v="0.59210648148148148"/>
    <n v="125"/>
    <s v="Sa"/>
    <n v="0.59348379629629633"/>
    <n v="111"/>
    <s v="Sa"/>
    <n v="0.59393518518518518"/>
    <n v="119"/>
    <s v="Sa"/>
    <n v="0.59517361111111111"/>
    <n v="102"/>
    <s v="Sa"/>
    <n v="0.59633101851851855"/>
    <n v="103"/>
    <s v="Sa"/>
    <n v="0.59829861111111116"/>
    <n v="113"/>
    <s v="Sa"/>
    <n v="0.60006944444444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7166666666667041"/>
    <m/>
    <x v="25"/>
    <x v="0"/>
    <x v="1"/>
  </r>
  <r>
    <n v="43"/>
    <d v="2012-03-08T06:51:24"/>
    <n v="2311188"/>
    <m/>
    <m/>
    <m/>
    <m/>
    <m/>
    <m/>
    <m/>
    <m/>
    <s v="Sa"/>
    <d v="1899-12-30T13:59:51"/>
    <m/>
    <s v="Sa"/>
    <d v="1899-12-30T14:02:39"/>
    <m/>
    <m/>
    <m/>
    <m/>
    <s v="Sa"/>
    <d v="1899-12-30T14:35:07"/>
    <m/>
    <m/>
    <m/>
    <x v="0"/>
    <s v="2311188 Balise 77"/>
    <m/>
    <m/>
    <m/>
    <m/>
    <m/>
    <m/>
    <m/>
    <m/>
    <m/>
    <m/>
    <m/>
    <m/>
    <m/>
    <m/>
    <m/>
    <m/>
    <m/>
    <n v="9"/>
    <n v="103"/>
    <s v="Sa"/>
    <d v="1899-12-30T14:11:09"/>
    <n v="118"/>
    <s v="Sa"/>
    <n v="0.59224537037037039"/>
    <n v="116"/>
    <s v="Sa"/>
    <n v="0.59394675925925922"/>
    <n v="120"/>
    <s v="Sa"/>
    <n v="0.59487268518518521"/>
    <n v="112"/>
    <s v="Sa"/>
    <n v="0.59753472222222215"/>
    <n v="102"/>
    <s v="Sa"/>
    <n v="0.59885416666666669"/>
    <n v="121"/>
    <s v="Sa"/>
    <n v="0.59953703703703709"/>
    <n v="101"/>
    <s v="Sa"/>
    <n v="0.60123842592592591"/>
    <n v="117"/>
    <s v="Sa"/>
    <n v="0.60534722222222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5000000000000497"/>
    <n v="32.466666666666733"/>
    <x v="25"/>
    <x v="0"/>
    <x v="1"/>
  </r>
  <r>
    <n v="44"/>
    <d v="2012-03-08T06:52:50"/>
    <n v="2311183"/>
    <m/>
    <m/>
    <m/>
    <m/>
    <m/>
    <m/>
    <m/>
    <m/>
    <s v="Sa"/>
    <d v="1899-12-30T13:59:48"/>
    <m/>
    <s v="Sa"/>
    <d v="1899-12-30T14:02:30"/>
    <m/>
    <m/>
    <m/>
    <m/>
    <s v="Sa"/>
    <d v="1899-12-30T14:37:11"/>
    <m/>
    <m/>
    <m/>
    <x v="0"/>
    <s v="2311183 Balise 77"/>
    <m/>
    <m/>
    <m/>
    <m/>
    <m/>
    <m/>
    <m/>
    <m/>
    <m/>
    <m/>
    <m/>
    <m/>
    <m/>
    <m/>
    <m/>
    <m/>
    <m/>
    <n v="10"/>
    <n v="114"/>
    <s v="Sa"/>
    <d v="1899-12-30T14:08:19"/>
    <n v="101"/>
    <s v="Sa"/>
    <n v="0.58954861111111112"/>
    <n v="107"/>
    <s v="Sa"/>
    <n v="0.59072916666666664"/>
    <n v="111"/>
    <s v="Sa"/>
    <n v="0.5935879629629629"/>
    <n v="119"/>
    <s v="Sa"/>
    <n v="0.5948148148148148"/>
    <n v="102"/>
    <s v="Sa"/>
    <n v="0.59622685185185187"/>
    <n v="112"/>
    <s v="Sa"/>
    <n v="0.59796296296296292"/>
    <n v="103"/>
    <s v="Sa"/>
    <n v="0.59876157407407404"/>
    <n v="116"/>
    <s v="Sa"/>
    <n v="0.6022453703703704"/>
    <n v="117"/>
    <s v="Sa"/>
    <n v="0.6029282407407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8166666666667233"/>
    <m/>
    <x v="21"/>
    <x v="1"/>
    <x v="1"/>
  </r>
  <r>
    <n v="45"/>
    <d v="2012-03-08T06:52:54"/>
    <n v="2311181"/>
    <m/>
    <m/>
    <m/>
    <m/>
    <m/>
    <m/>
    <m/>
    <m/>
    <s v="Sa"/>
    <d v="1899-12-30T13:59:45"/>
    <m/>
    <s v="Sa"/>
    <d v="1899-12-30T14:02:32"/>
    <m/>
    <m/>
    <m/>
    <m/>
    <s v="Sa"/>
    <d v="1899-12-30T14:37:13"/>
    <m/>
    <m/>
    <m/>
    <x v="0"/>
    <s v="2311181 Balise 77"/>
    <m/>
    <m/>
    <m/>
    <m/>
    <m/>
    <m/>
    <m/>
    <m/>
    <m/>
    <m/>
    <m/>
    <m/>
    <m/>
    <m/>
    <m/>
    <m/>
    <m/>
    <n v="12"/>
    <n v="109"/>
    <s v="Sa"/>
    <d v="1899-12-30T14:05:45"/>
    <n v="101"/>
    <s v="Sa"/>
    <n v="0.58842592592592591"/>
    <n v="125"/>
    <s v="Sa"/>
    <n v="0.59072916666666664"/>
    <n v="111"/>
    <s v="Sa"/>
    <n v="0.5934490740740741"/>
    <n v="121"/>
    <s v="Sa"/>
    <n v="0.59480324074074076"/>
    <n v="102"/>
    <s v="Sa"/>
    <n v="0.59619212962962964"/>
    <n v="113"/>
    <s v="Sa"/>
    <n v="0.59684027777777782"/>
    <n v="112"/>
    <s v="Sa"/>
    <n v="0.59795138888888888"/>
    <n v="103"/>
    <s v="Sa"/>
    <n v="0.59875"/>
    <n v="120"/>
    <s v="Sa"/>
    <n v="0.60311342592592598"/>
    <n v="117"/>
    <s v="Sa"/>
    <n v="0.60439814814814818"/>
    <n v="118"/>
    <s v="Sa"/>
    <n v="0.607476851851851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166666666666366"/>
    <n v="34.683333333333373"/>
    <x v="21"/>
    <x v="1"/>
    <x v="1"/>
  </r>
  <r>
    <n v="46"/>
    <d v="2012-03-08T06:55:05"/>
    <n v="228683"/>
    <m/>
    <m/>
    <m/>
    <m/>
    <m/>
    <m/>
    <m/>
    <m/>
    <m/>
    <d v="1899-12-30T14:00:02"/>
    <m/>
    <m/>
    <d v="1899-12-30T14:02:47"/>
    <m/>
    <m/>
    <m/>
    <m/>
    <m/>
    <d v="1899-12-30T14:38:46"/>
    <m/>
    <m/>
    <m/>
    <x v="0"/>
    <m/>
    <m/>
    <m/>
    <m/>
    <m/>
    <m/>
    <m/>
    <m/>
    <m/>
    <m/>
    <m/>
    <m/>
    <m/>
    <m/>
    <m/>
    <m/>
    <m/>
    <m/>
    <n v="11"/>
    <n v="113"/>
    <m/>
    <d v="1899-12-30T14:07:40"/>
    <n v="112"/>
    <m/>
    <n v="0.58921296296296299"/>
    <n v="103"/>
    <m/>
    <n v="0.58990740740740744"/>
    <n v="117"/>
    <m/>
    <n v="0.59285879629629623"/>
    <n v="120"/>
    <m/>
    <n v="0.59461805555555558"/>
    <n v="121"/>
    <m/>
    <n v="0.60115740740740742"/>
    <n v="119"/>
    <m/>
    <n v="0.60288194444444443"/>
    <n v="111"/>
    <m/>
    <n v="0.6037731481481482"/>
    <n v="102"/>
    <m/>
    <n v="0.60440972222222222"/>
    <n v="125"/>
    <m/>
    <n v="0.60504629629629625"/>
    <n v="101"/>
    <m/>
    <n v="0.606180555555555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8833333333335105"/>
    <m/>
    <x v="24"/>
    <x v="1"/>
    <x v="1"/>
  </r>
  <r>
    <n v="47"/>
    <d v="2012-03-08T06:55:11"/>
    <n v="242802"/>
    <m/>
    <m/>
    <m/>
    <m/>
    <m/>
    <m/>
    <m/>
    <m/>
    <m/>
    <d v="1899-12-30T14:00:04"/>
    <m/>
    <m/>
    <d v="1899-12-30T14:02:46"/>
    <m/>
    <m/>
    <m/>
    <m/>
    <m/>
    <d v="1899-12-30T14:38:45"/>
    <m/>
    <m/>
    <m/>
    <x v="0"/>
    <m/>
    <m/>
    <m/>
    <m/>
    <m/>
    <m/>
    <m/>
    <m/>
    <m/>
    <m/>
    <m/>
    <m/>
    <m/>
    <m/>
    <m/>
    <m/>
    <m/>
    <m/>
    <n v="8"/>
    <n v="102"/>
    <m/>
    <d v="1899-12-30T14:09:15"/>
    <n v="103"/>
    <m/>
    <n v="0.59228009259259262"/>
    <n v="126"/>
    <m/>
    <n v="0.59487268518518521"/>
    <n v="118"/>
    <m/>
    <n v="0.59699074074074077"/>
    <n v="114"/>
    <m/>
    <n v="0.602025462962963"/>
    <n v="101"/>
    <m/>
    <n v="0.60347222222222219"/>
    <n v="107"/>
    <m/>
    <n v="0.60701388888888885"/>
    <n v="109"/>
    <m/>
    <n v="0.609652777777777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4833333333334409"/>
    <n v="35.98333333333342"/>
    <x v="24"/>
    <x v="1"/>
    <x v="1"/>
  </r>
  <r>
    <n v="49"/>
    <d v="2012-03-08T06:58:13"/>
    <n v="2150417"/>
    <m/>
    <m/>
    <m/>
    <m/>
    <m/>
    <m/>
    <m/>
    <m/>
    <s v="Sa"/>
    <d v="1899-12-30T14:00:10"/>
    <m/>
    <s v="Sa"/>
    <d v="1899-12-30T14:03:10"/>
    <m/>
    <m/>
    <m/>
    <m/>
    <s v="Sa"/>
    <d v="1899-12-30T14:42:21"/>
    <m/>
    <m/>
    <m/>
    <x v="0"/>
    <s v="2150417 Balise 77"/>
    <m/>
    <m/>
    <m/>
    <m/>
    <m/>
    <m/>
    <m/>
    <m/>
    <m/>
    <m/>
    <m/>
    <m/>
    <m/>
    <m/>
    <m/>
    <m/>
    <m/>
    <n v="11"/>
    <n v="114"/>
    <s v="Sa"/>
    <d v="1899-12-30T14:08:58"/>
    <n v="101"/>
    <s v="Sa"/>
    <n v="0.58996527777777785"/>
    <n v="107"/>
    <s v="Sa"/>
    <n v="0.59082175925925928"/>
    <n v="109"/>
    <s v="Sa"/>
    <n v="0.5985300925925926"/>
    <n v="125"/>
    <s v="Sa"/>
    <n v="0.60100694444444447"/>
    <n v="111"/>
    <s v="Sa"/>
    <n v="0.60142361111111109"/>
    <n v="102"/>
    <s v="Sa"/>
    <n v="0.60231481481481486"/>
    <n v="103"/>
    <s v="Sa"/>
    <n v="0.60471064814814812"/>
    <n v="117"/>
    <s v="Sa"/>
    <n v="0.60621527777777773"/>
    <n v="116"/>
    <s v="Sa"/>
    <n v="0.60728009259259264"/>
    <n v="120"/>
    <s v="Sa"/>
    <n v="0.609236111111111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7999999999999474"/>
    <n v="39.18333333333328"/>
    <x v="35"/>
    <x v="3"/>
    <x v="1"/>
  </r>
  <r>
    <n v="50"/>
    <d v="2012-03-08T06:58:24"/>
    <n v="2039910"/>
    <m/>
    <m/>
    <m/>
    <m/>
    <m/>
    <m/>
    <m/>
    <m/>
    <s v="Sa"/>
    <d v="1899-12-30T14:00:08"/>
    <m/>
    <s v="Sa"/>
    <d v="1899-12-30T14:04:03"/>
    <m/>
    <m/>
    <m/>
    <m/>
    <s v="Sa"/>
    <d v="1899-12-30T14:41:45"/>
    <m/>
    <m/>
    <m/>
    <x v="0"/>
    <s v="2039910 GO78"/>
    <m/>
    <m/>
    <m/>
    <m/>
    <m/>
    <m/>
    <m/>
    <m/>
    <m/>
    <m/>
    <m/>
    <m/>
    <m/>
    <m/>
    <m/>
    <m/>
    <m/>
    <n v="9"/>
    <n v="101"/>
    <s v="Sa"/>
    <d v="1899-12-30T14:10:01"/>
    <n v="102"/>
    <s v="Sa"/>
    <n v="0.59251157407407407"/>
    <n v="103"/>
    <s v="Sa"/>
    <n v="0.59436342592592595"/>
    <n v="112"/>
    <s v="Sa"/>
    <n v="0.59608796296296296"/>
    <n v="113"/>
    <s v="Sa"/>
    <n v="0.59767361111111106"/>
    <n v="121"/>
    <s v="Sa"/>
    <n v="0.5990509259259259"/>
    <n v="116"/>
    <s v="Sa"/>
    <n v="0.60461805555555559"/>
    <n v="120"/>
    <s v="Sa"/>
    <n v="0.60644675925925928"/>
    <n v="117"/>
    <s v="Sa"/>
    <n v="0.60813657407407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9666666666665868"/>
    <m/>
    <x v="22"/>
    <x v="1"/>
    <x v="1"/>
  </r>
  <r>
    <n v="51"/>
    <d v="2012-03-08T06:58:26"/>
    <n v="2122188"/>
    <m/>
    <m/>
    <m/>
    <m/>
    <m/>
    <m/>
    <m/>
    <m/>
    <s v="Sa"/>
    <d v="1899-12-30T13:54:38"/>
    <m/>
    <s v="Sa"/>
    <d v="1899-12-30T14:04:04"/>
    <m/>
    <m/>
    <m/>
    <m/>
    <s v="Sa"/>
    <d v="1899-12-30T14:42:11"/>
    <m/>
    <m/>
    <m/>
    <x v="0"/>
    <s v="GAILLY Tobias"/>
    <m/>
    <n v="7807"/>
    <m/>
    <m/>
    <m/>
    <m/>
    <m/>
    <m/>
    <m/>
    <m/>
    <m/>
    <m/>
    <m/>
    <m/>
    <m/>
    <m/>
    <m/>
    <n v="10"/>
    <n v="101"/>
    <s v="Sa"/>
    <d v="1899-12-30T14:09:44"/>
    <n v="102"/>
    <s v="Sa"/>
    <n v="0.59229166666666666"/>
    <n v="103"/>
    <s v="Sa"/>
    <n v="0.59383101851851849"/>
    <n v="119"/>
    <s v="Sa"/>
    <n v="0.59915509259259259"/>
    <n v="111"/>
    <s v="Sa"/>
    <n v="0.60038194444444448"/>
    <n v="125"/>
    <s v="Sa"/>
    <n v="0.60085648148148152"/>
    <n v="107"/>
    <s v="Sa"/>
    <n v="0.60255787037037034"/>
    <n v="114"/>
    <s v="Sa"/>
    <n v="0.60395833333333326"/>
    <n v="109"/>
    <s v="Sa"/>
    <n v="0.60479166666666673"/>
    <n v="121"/>
    <s v="Sa"/>
    <n v="0.608576388888888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6666666666666998"/>
    <n v="38.11666666666666"/>
    <x v="22"/>
    <x v="1"/>
    <x v="1"/>
  </r>
  <r>
    <n v="52"/>
    <d v="2012-03-08T07:01:40"/>
    <n v="2150413"/>
    <m/>
    <m/>
    <m/>
    <m/>
    <m/>
    <m/>
    <m/>
    <m/>
    <s v="Sa"/>
    <d v="1899-12-30T13:59:51"/>
    <m/>
    <s v="Sa"/>
    <d v="1899-12-30T14:03:37"/>
    <m/>
    <m/>
    <m/>
    <m/>
    <s v="Sa"/>
    <d v="1899-12-30T14:45:57"/>
    <m/>
    <m/>
    <m/>
    <x v="0"/>
    <s v="2150413 Balise 77"/>
    <m/>
    <m/>
    <m/>
    <m/>
    <m/>
    <m/>
    <m/>
    <m/>
    <m/>
    <m/>
    <m/>
    <m/>
    <m/>
    <m/>
    <m/>
    <m/>
    <m/>
    <n v="13"/>
    <n v="113"/>
    <s v="Sa"/>
    <d v="1899-12-30T14:11:18"/>
    <n v="102"/>
    <s v="Sa"/>
    <n v="0.59159722222222222"/>
    <n v="121"/>
    <s v="Sa"/>
    <n v="0.59278935185185189"/>
    <n v="111"/>
    <s v="Sa"/>
    <n v="0.59368055555555554"/>
    <n v="125"/>
    <s v="Sa"/>
    <n v="0.59447916666666667"/>
    <n v="119"/>
    <s v="Sa"/>
    <n v="0.59787037037037039"/>
    <n v="109"/>
    <s v="Sa"/>
    <n v="0.60278935185185178"/>
    <n v="114"/>
    <s v="Sa"/>
    <n v="0.60354166666666664"/>
    <n v="101"/>
    <s v="Sa"/>
    <n v="0.60416666666666663"/>
    <n v="107"/>
    <s v="Sa"/>
    <n v="0.60510416666666667"/>
    <n v="112"/>
    <s v="Sa"/>
    <n v="0.61004629629629636"/>
    <n v="103"/>
    <s v="Sa"/>
    <n v="0.61091435185185183"/>
    <n v="118"/>
    <s v="Sa"/>
    <n v="0.612546296296296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6833333333333087"/>
    <m/>
    <x v="29"/>
    <x v="3"/>
    <x v="1"/>
  </r>
  <r>
    <n v="53"/>
    <d v="2012-03-08T07:01:42"/>
    <n v="2150414"/>
    <m/>
    <m/>
    <m/>
    <m/>
    <m/>
    <m/>
    <m/>
    <m/>
    <s v="Sa"/>
    <d v="1899-12-30T13:59:46"/>
    <m/>
    <s v="Sa"/>
    <d v="1899-12-30T14:03:36"/>
    <m/>
    <m/>
    <m/>
    <m/>
    <s v="Sa"/>
    <d v="1899-12-30T14:45:59"/>
    <m/>
    <m/>
    <m/>
    <x v="0"/>
    <s v="2150414 Balise 77"/>
    <m/>
    <m/>
    <m/>
    <m/>
    <m/>
    <m/>
    <m/>
    <m/>
    <m/>
    <m/>
    <m/>
    <m/>
    <m/>
    <m/>
    <m/>
    <m/>
    <m/>
    <n v="12"/>
    <n v="113"/>
    <s v="Sa"/>
    <d v="1899-12-30T14:11:22"/>
    <n v="102"/>
    <s v="Sa"/>
    <n v="0.5917824074074074"/>
    <n v="121"/>
    <s v="Sa"/>
    <n v="0.59293981481481484"/>
    <n v="111"/>
    <s v="Sa"/>
    <n v="0.59384259259259264"/>
    <n v="125"/>
    <s v="Sa"/>
    <n v="0.59471064814814811"/>
    <n v="109"/>
    <s v="Sa"/>
    <n v="0.60281249999999997"/>
    <n v="114"/>
    <s v="Sa"/>
    <n v="0.60364583333333333"/>
    <n v="101"/>
    <s v="Sa"/>
    <n v="0.60418981481481482"/>
    <n v="107"/>
    <s v="Sa"/>
    <n v="0.60521990740740739"/>
    <n v="112"/>
    <s v="Sa"/>
    <n v="0.61017361111111112"/>
    <n v="103"/>
    <s v="Sa"/>
    <n v="0.61119212962962965"/>
    <n v="118"/>
    <s v="Sa"/>
    <n v="0.612673611111111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7666666666667084"/>
    <n v="42.383333333333297"/>
    <x v="29"/>
    <x v="3"/>
    <x v="1"/>
  </r>
  <r>
    <n v="54"/>
    <d v="2012-03-08T07:02:18"/>
    <n v="2311182"/>
    <m/>
    <m/>
    <m/>
    <m/>
    <m/>
    <m/>
    <m/>
    <m/>
    <s v="Sa"/>
    <d v="1899-12-30T13:59:43"/>
    <m/>
    <s v="Sa"/>
    <d v="1899-12-30T14:02:36"/>
    <m/>
    <m/>
    <m/>
    <m/>
    <s v="Sa"/>
    <d v="1899-12-30T14:46:26"/>
    <m/>
    <m/>
    <m/>
    <x v="0"/>
    <s v="2311182 Balise 77"/>
    <m/>
    <m/>
    <m/>
    <m/>
    <m/>
    <m/>
    <m/>
    <m/>
    <m/>
    <m/>
    <m/>
    <m/>
    <m/>
    <m/>
    <m/>
    <m/>
    <m/>
    <n v="9"/>
    <n v="101"/>
    <s v="Sa"/>
    <d v="1899-12-30T14:15:46"/>
    <n v="107"/>
    <s v="Sa"/>
    <n v="0.59504629629629624"/>
    <n v="109"/>
    <s v="Sa"/>
    <n v="0.5967824074074074"/>
    <n v="111"/>
    <s v="Sa"/>
    <n v="0.59881944444444446"/>
    <n v="102"/>
    <s v="Sa"/>
    <n v="0.60181712962962963"/>
    <n v="113"/>
    <s v="Sa"/>
    <n v="0.60282407407407412"/>
    <n v="112"/>
    <s v="Sa"/>
    <n v="0.60381944444444446"/>
    <n v="103"/>
    <s v="Sa"/>
    <n v="0.60454861111111113"/>
    <n v="116"/>
    <s v="Sa"/>
    <n v="0.608067129629629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.166666666666753"/>
    <m/>
    <x v="30"/>
    <x v="3"/>
    <x v="0"/>
  </r>
  <r>
    <n v="55"/>
    <d v="2012-03-08T07:02:21"/>
    <n v="2150416"/>
    <m/>
    <m/>
    <m/>
    <m/>
    <m/>
    <m/>
    <m/>
    <m/>
    <s v="Sa"/>
    <d v="1899-12-30T13:59:41"/>
    <m/>
    <s v="Sa"/>
    <d v="1899-12-30T14:02:37"/>
    <m/>
    <m/>
    <m/>
    <m/>
    <s v="Sa"/>
    <d v="1899-12-30T14:46:34"/>
    <m/>
    <m/>
    <m/>
    <x v="0"/>
    <s v="2150416 Balise 77"/>
    <m/>
    <m/>
    <m/>
    <m/>
    <m/>
    <m/>
    <m/>
    <m/>
    <m/>
    <m/>
    <m/>
    <m/>
    <m/>
    <m/>
    <m/>
    <m/>
    <m/>
    <n v="10"/>
    <n v="114"/>
    <s v="Sa"/>
    <d v="1899-12-30T14:13:33"/>
    <n v="101"/>
    <s v="Sa"/>
    <n v="0.59341435185185187"/>
    <n v="125"/>
    <s v="Sa"/>
    <n v="0.59482638888888884"/>
    <n v="119"/>
    <s v="Sa"/>
    <n v="0.59747685185185184"/>
    <n v="121"/>
    <s v="Sa"/>
    <n v="0.59949074074074071"/>
    <n v="102"/>
    <s v="Sa"/>
    <n v="0.60021990740740738"/>
    <n v="103"/>
    <s v="Sa"/>
    <n v="0.60428240740740746"/>
    <n v="118"/>
    <s v="Sa"/>
    <n v="0.60611111111111116"/>
    <n v="117"/>
    <s v="Sa"/>
    <n v="0.60952546296296295"/>
    <n v="120"/>
    <s v="Sa"/>
    <n v="0.61112268518518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.933333333333337"/>
    <n v="43.949999999999996"/>
    <x v="30"/>
    <x v="3"/>
    <x v="0"/>
  </r>
  <r>
    <n v="56"/>
    <d v="2012-03-08T07:02:30"/>
    <n v="2027636"/>
    <m/>
    <m/>
    <m/>
    <m/>
    <m/>
    <m/>
    <m/>
    <m/>
    <s v="Sa"/>
    <d v="1899-12-30T14:00:13"/>
    <m/>
    <s v="Sa"/>
    <d v="1899-12-30T14:03:16"/>
    <m/>
    <m/>
    <m/>
    <m/>
    <s v="Sa"/>
    <d v="1899-12-30T14:46:35"/>
    <m/>
    <m/>
    <m/>
    <x v="0"/>
    <s v="2027636 Fontainebleau"/>
    <m/>
    <m/>
    <m/>
    <m/>
    <m/>
    <m/>
    <m/>
    <m/>
    <m/>
    <m/>
    <m/>
    <m/>
    <m/>
    <m/>
    <m/>
    <m/>
    <m/>
    <n v="8"/>
    <n v="101"/>
    <s v="Sa"/>
    <d v="1899-12-30T14:08:50"/>
    <n v="107"/>
    <s v="Sa"/>
    <n v="0.59380787037037031"/>
    <n v="114"/>
    <s v="Sa"/>
    <n v="0.59552083333333339"/>
    <n v="125"/>
    <s v="Sa"/>
    <n v="0.59747685185185184"/>
    <n v="102"/>
    <s v="Sa"/>
    <n v="0.5982291666666667"/>
    <n v="113"/>
    <s v="Sa"/>
    <n v="0.60116898148148146"/>
    <n v="103"/>
    <s v="Sa"/>
    <n v="0.60244212962962962"/>
    <n v="109"/>
    <s v="Sa"/>
    <n v="0.611053240740740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5666666666666842"/>
    <n v="43.31666666666667"/>
    <x v="27"/>
    <x v="0"/>
    <x v="1"/>
  </r>
  <r>
    <n v="57"/>
    <d v="2012-03-08T07:02:35"/>
    <n v="34820"/>
    <m/>
    <m/>
    <m/>
    <m/>
    <m/>
    <m/>
    <m/>
    <m/>
    <m/>
    <d v="1899-12-30T14:00:14"/>
    <m/>
    <m/>
    <d v="1899-12-30T14:03:18"/>
    <m/>
    <m/>
    <m/>
    <m/>
    <m/>
    <d v="1899-12-30T14:46:36"/>
    <m/>
    <m/>
    <m/>
    <x v="0"/>
    <m/>
    <m/>
    <m/>
    <m/>
    <m/>
    <m/>
    <m/>
    <m/>
    <m/>
    <m/>
    <m/>
    <m/>
    <m/>
    <m/>
    <m/>
    <m/>
    <m/>
    <m/>
    <n v="12"/>
    <n v="101"/>
    <m/>
    <d v="1899-12-30T14:08:54"/>
    <n v="125"/>
    <m/>
    <n v="0.59456018518518516"/>
    <n v="111"/>
    <m/>
    <n v="0.5950347222222222"/>
    <n v="119"/>
    <m/>
    <n v="0.59606481481481477"/>
    <n v="102"/>
    <m/>
    <n v="0.59804398148148141"/>
    <n v="121"/>
    <m/>
    <n v="0.5994328703703703"/>
    <n v="112"/>
    <m/>
    <n v="0.60108796296296296"/>
    <n v="103"/>
    <m/>
    <n v="0.60243055555555558"/>
    <n v="116"/>
    <m/>
    <n v="0.60974537037037035"/>
    <n v="117"/>
    <m/>
    <n v="0.61046296296296299"/>
    <n v="120"/>
    <m/>
    <n v="0.61152777777777778"/>
    <n v="118"/>
    <m/>
    <n v="0.614085648148148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600000000000076"/>
    <m/>
    <x v="27"/>
    <x v="0"/>
    <x v="1"/>
  </r>
  <r>
    <n v="60"/>
    <d v="2012-03-08T07:17:34"/>
    <n v="229086"/>
    <m/>
    <m/>
    <m/>
    <m/>
    <m/>
    <m/>
    <m/>
    <m/>
    <m/>
    <d v="1899-12-30T13:59:58"/>
    <m/>
    <m/>
    <d v="1899-12-30T14:02:51"/>
    <m/>
    <m/>
    <m/>
    <m/>
    <m/>
    <d v="1899-12-30T15:01:54"/>
    <m/>
    <m/>
    <m/>
    <x v="0"/>
    <m/>
    <m/>
    <m/>
    <m/>
    <m/>
    <m/>
    <m/>
    <m/>
    <m/>
    <m/>
    <m/>
    <m/>
    <m/>
    <m/>
    <m/>
    <m/>
    <m/>
    <m/>
    <n v="7"/>
    <n v="114"/>
    <m/>
    <d v="1899-12-30T14:12:22"/>
    <n v="101"/>
    <m/>
    <n v="0.59553240740740743"/>
    <n v="122"/>
    <m/>
    <n v="0.60001157407407402"/>
    <n v="112"/>
    <m/>
    <n v="0.6008796296296296"/>
    <n v="102"/>
    <m/>
    <n v="0.61126157407407411"/>
    <n v="113"/>
    <m/>
    <n v="0.61228009259259253"/>
    <n v="103"/>
    <m/>
    <n v="0.615752314814814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5166666666666622"/>
    <n v="59.049999999999955"/>
    <x v="20"/>
    <x v="2"/>
    <x v="1"/>
  </r>
  <r>
    <n v="61"/>
    <d v="2012-03-08T07:17:39"/>
    <n v="38514"/>
    <m/>
    <m/>
    <m/>
    <m/>
    <m/>
    <m/>
    <m/>
    <m/>
    <m/>
    <d v="1899-12-30T14:00:00"/>
    <m/>
    <m/>
    <d v="1899-12-30T14:02:50"/>
    <m/>
    <m/>
    <m/>
    <m/>
    <m/>
    <d v="1899-12-30T15:01:52"/>
    <m/>
    <m/>
    <m/>
    <x v="0"/>
    <m/>
    <m/>
    <m/>
    <m/>
    <m/>
    <m/>
    <m/>
    <m/>
    <m/>
    <m/>
    <m/>
    <m/>
    <m/>
    <m/>
    <m/>
    <m/>
    <m/>
    <m/>
    <n v="8"/>
    <n v="101"/>
    <m/>
    <d v="1899-12-30T14:12:05"/>
    <n v="107"/>
    <m/>
    <n v="0.59284722222222219"/>
    <n v="109"/>
    <m/>
    <n v="0.59663194444444445"/>
    <n v="125"/>
    <m/>
    <n v="0.59851851851851856"/>
    <n v="111"/>
    <m/>
    <n v="0.60108796296296296"/>
    <n v="119"/>
    <m/>
    <n v="0.60343749999999996"/>
    <n v="102"/>
    <m/>
    <n v="0.61121527777777784"/>
    <n v="118"/>
    <m/>
    <n v="0.621932870370370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2500000000000071"/>
    <m/>
    <x v="20"/>
    <x v="2"/>
    <x v="1"/>
  </r>
  <r>
    <n v="62"/>
    <d v="2012-03-08T07:20:24"/>
    <n v="1210936"/>
    <m/>
    <m/>
    <m/>
    <m/>
    <m/>
    <m/>
    <m/>
    <m/>
    <s v="Sa"/>
    <d v="1899-12-30T14:00:24"/>
    <m/>
    <s v="Sa"/>
    <d v="1899-12-30T14:03:44"/>
    <m/>
    <m/>
    <m/>
    <m/>
    <s v="Sa"/>
    <d v="1899-12-30T14:26:15"/>
    <m/>
    <m/>
    <m/>
    <x v="0"/>
    <s v="AS Quetigny"/>
    <m/>
    <m/>
    <m/>
    <m/>
    <m/>
    <m/>
    <m/>
    <m/>
    <m/>
    <m/>
    <m/>
    <m/>
    <m/>
    <m/>
    <m/>
    <m/>
    <m/>
    <n v="9"/>
    <n v="102"/>
    <s v="Sa"/>
    <d v="1899-12-30T14:09:42"/>
    <n v="111"/>
    <s v="Sa"/>
    <n v="0.5920023148148148"/>
    <n v="119"/>
    <s v="Sa"/>
    <n v="0.59288194444444442"/>
    <n v="121"/>
    <s v="Sa"/>
    <n v="0.59454861111111112"/>
    <n v="125"/>
    <s v="Sa"/>
    <n v="0.59560185185185188"/>
    <n v="109"/>
    <s v="Sa"/>
    <n v="0.5965625"/>
    <n v="114"/>
    <s v="Sa"/>
    <n v="0.59710648148148149"/>
    <n v="101"/>
    <s v="Sa"/>
    <n v="0.59752314814814811"/>
    <n v="103"/>
    <s v="Sa"/>
    <n v="0.600439814814814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9666666666665868"/>
    <m/>
    <x v="31"/>
    <x v="0"/>
    <x v="1"/>
  </r>
  <r>
    <n v="63"/>
    <d v="2012-03-08T07:20:34"/>
    <n v="2037270"/>
    <m/>
    <m/>
    <m/>
    <m/>
    <m/>
    <m/>
    <m/>
    <m/>
    <s v="Sa"/>
    <d v="1899-12-30T14:00:23"/>
    <m/>
    <s v="Sa"/>
    <d v="1899-12-30T14:03:42"/>
    <m/>
    <m/>
    <m/>
    <m/>
    <s v="Sa"/>
    <d v="1899-12-30T14:27:30"/>
    <m/>
    <m/>
    <m/>
    <x v="0"/>
    <s v="2037270 ChronoRAID"/>
    <m/>
    <m/>
    <m/>
    <m/>
    <m/>
    <m/>
    <m/>
    <m/>
    <m/>
    <m/>
    <m/>
    <m/>
    <m/>
    <m/>
    <m/>
    <m/>
    <m/>
    <n v="10"/>
    <n v="101"/>
    <s v="Sa"/>
    <d v="1899-12-30T14:09:29"/>
    <n v="107"/>
    <s v="Sa"/>
    <n v="0.59043981481481478"/>
    <n v="113"/>
    <s v="Sa"/>
    <n v="0.59253472222222225"/>
    <n v="102"/>
    <s v="Sa"/>
    <n v="0.59302083333333333"/>
    <n v="112"/>
    <s v="Sa"/>
    <n v="0.59399305555555559"/>
    <n v="103"/>
    <s v="Sa"/>
    <n v="0.59458333333333335"/>
    <n v="118"/>
    <s v="Sa"/>
    <n v="0.59574074074074079"/>
    <n v="117"/>
    <s v="Sa"/>
    <n v="0.59710648148148149"/>
    <n v="116"/>
    <s v="Sa"/>
    <n v="0.59768518518518521"/>
    <n v="120"/>
    <s v="Sa"/>
    <n v="0.598564814814814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7833333333333314"/>
    <n v="23.800000000000043"/>
    <x v="31"/>
    <x v="0"/>
    <x v="1"/>
  </r>
  <r>
    <n v="4"/>
    <d v="2021-06-26T15:13:58"/>
    <n v="1209882"/>
    <m/>
    <m/>
    <m/>
    <m/>
    <m/>
    <m/>
    <m/>
    <m/>
    <s v="Sa"/>
    <d v="1899-12-30T14:07:26"/>
    <m/>
    <s v="Sa"/>
    <d v="1899-12-30T14:08:03"/>
    <m/>
    <m/>
    <m/>
    <m/>
    <s v="Sa"/>
    <d v="1899-12-30T14:13:51"/>
    <m/>
    <m/>
    <m/>
    <x v="1"/>
    <s v="1-1_ASQ'O 1"/>
    <m/>
    <s v="ASQO"/>
    <m/>
    <m/>
    <m/>
    <m/>
    <m/>
    <m/>
    <m/>
    <m/>
    <m/>
    <m/>
    <m/>
    <m/>
    <m/>
    <m/>
    <m/>
    <n v="17"/>
    <n v="150"/>
    <s v="Sa"/>
    <d v="1899-12-30T14:10:55"/>
    <n v="151"/>
    <s v="Sa"/>
    <n v="0.59155092592592595"/>
    <n v="158"/>
    <s v="Sa"/>
    <n v="0.59160879629629626"/>
    <n v="159"/>
    <s v="Sa"/>
    <n v="0.59173611111111113"/>
    <n v="166"/>
    <s v="Sa"/>
    <n v="0.59184027777777781"/>
    <n v="165"/>
    <s v="Sa"/>
    <n v="0.59196759259259257"/>
    <n v="164"/>
    <s v="Sa"/>
    <n v="0.59195601851851853"/>
    <n v="163"/>
    <s v="Sa"/>
    <n v="0.59215277777777775"/>
    <n v="162"/>
    <s v="Sa"/>
    <n v="0.59231481481481485"/>
    <n v="155"/>
    <s v="Sa"/>
    <n v="0.59230324074074081"/>
    <n v="154"/>
    <s v="Sa"/>
    <n v="0.59240740740740738"/>
    <n v="153"/>
    <s v="Sa"/>
    <n v="0.59247685185185184"/>
    <n v="152"/>
    <s v="Sa"/>
    <n v="0.59245370370370376"/>
    <n v="157"/>
    <s v="Sa"/>
    <n v="0.59266203703703701"/>
    <n v="160"/>
    <s v="Sa"/>
    <n v="0.59289351851851857"/>
    <n v="161"/>
    <s v="Sa"/>
    <n v="0.59275462962962966"/>
    <n v="156"/>
    <s v="Sa"/>
    <n v="0.592789351851851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8666666666665819"/>
    <n v="5.7999999999999474"/>
    <x v="33"/>
    <x v="2"/>
    <x v="2"/>
  </r>
  <r>
    <n v="5"/>
    <d v="2021-06-26T15:14:19"/>
    <n v="2039908"/>
    <m/>
    <m/>
    <m/>
    <m/>
    <m/>
    <m/>
    <m/>
    <m/>
    <s v="Sa"/>
    <d v="1899-12-30T14:08:31"/>
    <m/>
    <s v="Sa"/>
    <d v="1899-12-30T14:09:06"/>
    <m/>
    <m/>
    <m/>
    <m/>
    <s v="Sa"/>
    <d v="1899-12-30T14:14:10"/>
    <m/>
    <m/>
    <m/>
    <x v="1"/>
    <s v="2-1_GO78-7"/>
    <m/>
    <s v="GO 78"/>
    <m/>
    <m/>
    <m/>
    <m/>
    <m/>
    <m/>
    <m/>
    <m/>
    <m/>
    <m/>
    <m/>
    <m/>
    <m/>
    <m/>
    <m/>
    <n v="17"/>
    <n v="150"/>
    <s v="Sa"/>
    <d v="1899-12-30T14:12:10"/>
    <n v="151"/>
    <s v="Sa"/>
    <n v="0.59199074074074076"/>
    <n v="152"/>
    <s v="Sa"/>
    <n v="0.5920023148148148"/>
    <n v="153"/>
    <s v="Sa"/>
    <n v="0.59212962962962956"/>
    <n v="154"/>
    <s v="Sa"/>
    <n v="0.59219907407407402"/>
    <n v="155"/>
    <s v="Sa"/>
    <n v="0.59228009259259262"/>
    <n v="156"/>
    <s v="Sa"/>
    <n v="0.59233796296296293"/>
    <n v="157"/>
    <s v="Sa"/>
    <n v="0.59243055555555557"/>
    <n v="158"/>
    <s v="Sa"/>
    <n v="0.59243055555555557"/>
    <n v="159"/>
    <s v="Sa"/>
    <n v="0.59256944444444448"/>
    <n v="160"/>
    <s v="Sa"/>
    <n v="0.59283564814814815"/>
    <n v="161"/>
    <s v="Sa"/>
    <n v="0.59267361111111116"/>
    <n v="162"/>
    <s v="Sa"/>
    <n v="0.5927662037037037"/>
    <n v="163"/>
    <s v="Sa"/>
    <n v="0.59283564814814815"/>
    <n v="164"/>
    <s v="Sa"/>
    <n v="0.59291666666666665"/>
    <n v="165"/>
    <s v="Sa"/>
    <n v="0.59304398148148152"/>
    <n v="166"/>
    <s v="Sa"/>
    <n v="0.593032407407407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0666666666666131"/>
    <n v="5.066666666666606"/>
    <x v="41"/>
    <x v="2"/>
    <x v="2"/>
  </r>
  <r>
    <n v="33"/>
    <d v="2021-06-26T15:28:54"/>
    <n v="349759"/>
    <m/>
    <m/>
    <m/>
    <m/>
    <m/>
    <m/>
    <m/>
    <m/>
    <m/>
    <d v="1899-12-30T23:59:59"/>
    <m/>
    <m/>
    <d v="1899-12-30T14:26:02"/>
    <m/>
    <m/>
    <m/>
    <m/>
    <m/>
    <d v="1899-12-30T14:29:03"/>
    <m/>
    <m/>
    <m/>
    <x v="1"/>
    <s v="3-1_GO78-6 #2"/>
    <m/>
    <s v="GO 78"/>
    <m/>
    <m/>
    <m/>
    <m/>
    <m/>
    <m/>
    <m/>
    <m/>
    <m/>
    <m/>
    <m/>
    <m/>
    <m/>
    <m/>
    <m/>
    <n v="17"/>
    <n v="150"/>
    <m/>
    <d v="1899-12-30T14:27:57"/>
    <n v="151"/>
    <m/>
    <n v="0.60287037037037039"/>
    <n v="152"/>
    <m/>
    <n v="0.6028472222222222"/>
    <n v="153"/>
    <m/>
    <n v="0.60295138888888888"/>
    <n v="154"/>
    <m/>
    <n v="0.60298611111111111"/>
    <n v="155"/>
    <m/>
    <n v="0.60300925925925919"/>
    <n v="156"/>
    <m/>
    <n v="0.60304398148148153"/>
    <n v="157"/>
    <m/>
    <n v="0.60311342592592598"/>
    <n v="158"/>
    <m/>
    <n v="0.60309027777777779"/>
    <n v="159"/>
    <m/>
    <n v="0.60318287037037044"/>
    <n v="160"/>
    <m/>
    <n v="0.60340277777777784"/>
    <n v="161"/>
    <m/>
    <n v="0.60321759259259256"/>
    <n v="162"/>
    <m/>
    <n v="0.60329861111111105"/>
    <n v="163"/>
    <m/>
    <n v="0.60328703703703701"/>
    <n v="164"/>
    <m/>
    <n v="0.60328703703703701"/>
    <n v="165"/>
    <m/>
    <n v="0.60340277777777784"/>
    <n v="166"/>
    <m/>
    <n v="0.60339120370370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9166666666665932"/>
    <n v="3.0166666666666053"/>
    <x v="32"/>
    <x v="1"/>
    <x v="2"/>
  </r>
  <r>
    <n v="2"/>
    <d v="2021-06-26T15:10:44"/>
    <n v="2147065"/>
    <m/>
    <m/>
    <m/>
    <m/>
    <m/>
    <m/>
    <m/>
    <m/>
    <s v="Sa"/>
    <d v="1899-12-30T14:00:57"/>
    <m/>
    <s v="Sa"/>
    <d v="1899-12-30T14:06:33"/>
    <m/>
    <m/>
    <m/>
    <m/>
    <s v="Sa"/>
    <d v="1899-12-30T14:10:08"/>
    <m/>
    <m/>
    <m/>
    <x v="1"/>
    <s v="4-1_GO78-8"/>
    <m/>
    <s v="GO 78"/>
    <m/>
    <m/>
    <m/>
    <m/>
    <m/>
    <m/>
    <m/>
    <m/>
    <m/>
    <m/>
    <m/>
    <m/>
    <m/>
    <m/>
    <m/>
    <n v="14"/>
    <n v="150"/>
    <s v="Sa"/>
    <d v="1899-12-30T14:08:56"/>
    <n v="151"/>
    <s v="Sa"/>
    <n v="0.58960648148148154"/>
    <n v="158"/>
    <s v="Sa"/>
    <n v="0.58964120370370365"/>
    <n v="159"/>
    <s v="Sa"/>
    <n v="0.5897337962962963"/>
    <n v="166"/>
    <s v="Sa"/>
    <n v="0.58974537037037034"/>
    <n v="165"/>
    <s v="Sa"/>
    <n v="0.58982638888888894"/>
    <n v="164"/>
    <s v="Sa"/>
    <n v="0.58980324074074075"/>
    <n v="163"/>
    <s v="Sa"/>
    <n v="0.58987268518518521"/>
    <n v="162"/>
    <s v="Sa"/>
    <n v="0.58998842592592593"/>
    <n v="155"/>
    <s v="Sa"/>
    <n v="0.58996527777777785"/>
    <n v="156"/>
    <s v="Sa"/>
    <n v="0.5901157407407408"/>
    <n v="157"/>
    <s v="Sa"/>
    <n v="0.59018518518518526"/>
    <n v="160"/>
    <s v="Sa"/>
    <n v="0.59042824074074074"/>
    <n v="161"/>
    <s v="Sa"/>
    <n v="0.59025462962962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3833333333334394"/>
    <n v="3.5833333333333073"/>
    <x v="34"/>
    <x v="1"/>
    <x v="2"/>
  </r>
  <r>
    <n v="32"/>
    <d v="2021-06-26T15:28:24"/>
    <n v="2141779"/>
    <m/>
    <m/>
    <m/>
    <m/>
    <m/>
    <m/>
    <m/>
    <m/>
    <s v="Sa"/>
    <d v="1899-12-30T14:23:15"/>
    <m/>
    <s v="Sa"/>
    <d v="1899-12-30T14:24:05"/>
    <m/>
    <m/>
    <m/>
    <m/>
    <s v="Sa"/>
    <d v="1899-12-30T14:28:02"/>
    <m/>
    <m/>
    <m/>
    <x v="1"/>
    <s v="5-1_ROP1 #2"/>
    <m/>
    <s v="ROP"/>
    <m/>
    <m/>
    <m/>
    <m/>
    <m/>
    <m/>
    <m/>
    <m/>
    <m/>
    <m/>
    <m/>
    <m/>
    <m/>
    <m/>
    <m/>
    <n v="17"/>
    <n v="150"/>
    <s v="Sa"/>
    <d v="1899-12-30T14:26:31"/>
    <n v="151"/>
    <s v="Sa"/>
    <n v="0.6019444444444445"/>
    <n v="158"/>
    <s v="Sa"/>
    <n v="0.60197916666666662"/>
    <n v="159"/>
    <s v="Sa"/>
    <n v="0.60207175925925926"/>
    <n v="166"/>
    <s v="Sa"/>
    <n v="0.60207175925925926"/>
    <n v="165"/>
    <s v="Sa"/>
    <n v="0.60216435185185191"/>
    <n v="164"/>
    <s v="Sa"/>
    <n v="0.60211805555555553"/>
    <n v="163"/>
    <s v="Sa"/>
    <n v="0.60218749999999999"/>
    <n v="162"/>
    <s v="Sa"/>
    <n v="0.60228009259259263"/>
    <n v="155"/>
    <s v="Sa"/>
    <n v="0.60226851851851848"/>
    <n v="154"/>
    <s v="Sa"/>
    <n v="0.6023263888888889"/>
    <n v="153"/>
    <s v="Sa"/>
    <n v="0.60236111111111112"/>
    <n v="152"/>
    <s v="Sa"/>
    <n v="0.60233796296296294"/>
    <n v="157"/>
    <s v="Sa"/>
    <n v="0.60250000000000004"/>
    <n v="160"/>
    <s v="Sa"/>
    <n v="0.60274305555555552"/>
    <n v="161"/>
    <s v="Sa"/>
    <n v="0.60259259259259257"/>
    <n v="156"/>
    <s v="Sa"/>
    <n v="0.602638888888888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4333333333332874"/>
    <n v="3.949999999999978"/>
    <x v="38"/>
    <x v="1"/>
    <x v="2"/>
  </r>
  <r>
    <n v="16"/>
    <d v="2021-06-26T15:20:41"/>
    <n v="38443"/>
    <m/>
    <m/>
    <m/>
    <m/>
    <m/>
    <m/>
    <m/>
    <m/>
    <m/>
    <d v="1899-12-30T23:59:59"/>
    <m/>
    <m/>
    <d v="1899-12-30T14:14:34"/>
    <m/>
    <m/>
    <m/>
    <m/>
    <m/>
    <d v="1899-12-30T14:20:00"/>
    <m/>
    <m/>
    <m/>
    <x v="1"/>
    <s v="6-1_VervinsO1"/>
    <m/>
    <s v="VervinsO"/>
    <m/>
    <m/>
    <m/>
    <m/>
    <m/>
    <m/>
    <m/>
    <m/>
    <m/>
    <m/>
    <m/>
    <m/>
    <m/>
    <m/>
    <m/>
    <n v="17"/>
    <n v="150"/>
    <m/>
    <d v="1899-12-30T14:17:51"/>
    <n v="151"/>
    <m/>
    <n v="0.59591435185185182"/>
    <n v="158"/>
    <m/>
    <n v="0.5959606481481482"/>
    <n v="159"/>
    <m/>
    <n v="0.59607638888888892"/>
    <n v="166"/>
    <m/>
    <n v="0.59612268518518519"/>
    <n v="165"/>
    <m/>
    <n v="0.59622685185185187"/>
    <n v="164"/>
    <m/>
    <n v="0.59620370370370368"/>
    <n v="163"/>
    <m/>
    <n v="0.59629629629629632"/>
    <n v="162"/>
    <m/>
    <n v="0.59646990740740746"/>
    <n v="155"/>
    <m/>
    <n v="0.59651620370370373"/>
    <n v="154"/>
    <m/>
    <n v="0.59660879629629626"/>
    <n v="153"/>
    <m/>
    <n v="0.59666666666666668"/>
    <n v="152"/>
    <m/>
    <n v="0.59667824074074072"/>
    <n v="157"/>
    <m/>
    <n v="0.59684027777777782"/>
    <n v="160"/>
    <m/>
    <n v="0.59711805555555553"/>
    <n v="161"/>
    <m/>
    <n v="0.59695601851851854"/>
    <n v="156"/>
    <m/>
    <n v="0.597025462962962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833333333332604"/>
    <n v="5.4333333333332767"/>
    <x v="36"/>
    <x v="1"/>
    <x v="2"/>
  </r>
  <r>
    <n v="20"/>
    <d v="2021-06-26T15:22:01"/>
    <n v="239684"/>
    <m/>
    <m/>
    <m/>
    <m/>
    <m/>
    <m/>
    <m/>
    <m/>
    <m/>
    <d v="1899-12-30T23:59:59"/>
    <m/>
    <m/>
    <d v="1899-12-30T14:16:31"/>
    <m/>
    <m/>
    <m/>
    <m/>
    <m/>
    <d v="1899-12-30T14:20:51"/>
    <m/>
    <m/>
    <m/>
    <x v="1"/>
    <s v="8-1_OPA1"/>
    <m/>
    <s v="OPA"/>
    <m/>
    <m/>
    <m/>
    <m/>
    <m/>
    <m/>
    <m/>
    <m/>
    <m/>
    <m/>
    <m/>
    <m/>
    <m/>
    <m/>
    <m/>
    <n v="16"/>
    <n v="150"/>
    <m/>
    <d v="1899-12-30T14:19:10"/>
    <n v="151"/>
    <m/>
    <n v="0.59673611111111113"/>
    <n v="158"/>
    <m/>
    <n v="0.59680555555555559"/>
    <n v="159"/>
    <m/>
    <n v="0.59696759259259258"/>
    <n v="166"/>
    <m/>
    <n v="0.59701388888888884"/>
    <n v="165"/>
    <m/>
    <n v="0.59712962962962968"/>
    <n v="164"/>
    <m/>
    <n v="0.59714120370370372"/>
    <n v="163"/>
    <m/>
    <n v="0.59721064814814817"/>
    <n v="162"/>
    <m/>
    <n v="0.59732638888888889"/>
    <n v="155"/>
    <m/>
    <n v="0.59732638888888889"/>
    <n v="154"/>
    <m/>
    <n v="0.59740740740740739"/>
    <n v="154"/>
    <m/>
    <n v="0.59740740740740739"/>
    <n v="153"/>
    <m/>
    <n v="0.59748842592592599"/>
    <n v="152"/>
    <m/>
    <n v="0.5974652777777778"/>
    <n v="157"/>
    <m/>
    <n v="0.59761574074074075"/>
    <n v="156"/>
    <m/>
    <n v="0.597638888888888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6499999999999346"/>
    <n v="4.3333333333332646"/>
    <x v="39"/>
    <x v="0"/>
    <x v="2"/>
  </r>
  <r>
    <n v="29"/>
    <d v="2021-06-26T15:26:08"/>
    <n v="210748"/>
    <m/>
    <m/>
    <m/>
    <m/>
    <m/>
    <m/>
    <m/>
    <m/>
    <m/>
    <d v="1899-12-30T23:59:59"/>
    <m/>
    <m/>
    <d v="1899-12-30T14:21:46"/>
    <m/>
    <m/>
    <m/>
    <m/>
    <m/>
    <d v="1899-12-30T14:25:14"/>
    <m/>
    <m/>
    <m/>
    <x v="1"/>
    <s v="9-1_ROP2 #2"/>
    <m/>
    <s v="ROP"/>
    <m/>
    <m/>
    <m/>
    <m/>
    <m/>
    <m/>
    <m/>
    <m/>
    <m/>
    <m/>
    <m/>
    <m/>
    <m/>
    <m/>
    <m/>
    <n v="17"/>
    <n v="150"/>
    <m/>
    <d v="1899-12-30T14:23:50"/>
    <n v="151"/>
    <m/>
    <n v="0.59996527777777775"/>
    <n v="158"/>
    <m/>
    <n v="0.6"/>
    <n v="159"/>
    <m/>
    <n v="0.60009259259259262"/>
    <n v="166"/>
    <m/>
    <n v="0.60010416666666666"/>
    <n v="165"/>
    <m/>
    <n v="0.6001967592592593"/>
    <n v="164"/>
    <m/>
    <n v="0.60015046296296293"/>
    <n v="163"/>
    <m/>
    <n v="0.60021990740740738"/>
    <n v="162"/>
    <m/>
    <n v="0.60031250000000003"/>
    <n v="155"/>
    <m/>
    <n v="0.60030092592592588"/>
    <n v="154"/>
    <m/>
    <n v="0.60035879629629629"/>
    <n v="153"/>
    <m/>
    <n v="0.60040509259259256"/>
    <n v="152"/>
    <m/>
    <n v="0.60037037037037033"/>
    <n v="157"/>
    <m/>
    <n v="0.60050925925925924"/>
    <n v="160"/>
    <m/>
    <n v="0.60086805555555556"/>
    <n v="161"/>
    <m/>
    <n v="0.60068287037037038"/>
    <n v="156"/>
    <m/>
    <n v="0.600706018518518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0666666666666167"/>
    <n v="3.4666666666666757"/>
    <x v="37"/>
    <x v="0"/>
    <x v="2"/>
  </r>
  <r>
    <n v="34"/>
    <d v="2021-06-26T15:29:35"/>
    <n v="228368"/>
    <m/>
    <m/>
    <m/>
    <m/>
    <m/>
    <m/>
    <m/>
    <m/>
    <m/>
    <d v="1899-12-30T23:59:59"/>
    <m/>
    <m/>
    <d v="1899-12-30T14:24:35"/>
    <m/>
    <m/>
    <m/>
    <m/>
    <m/>
    <d v="1899-12-30T14:28:59"/>
    <m/>
    <m/>
    <m/>
    <x v="1"/>
    <s v="10-1_TOMBALISE #2"/>
    <m/>
    <s v="Balise77"/>
    <m/>
    <m/>
    <m/>
    <m/>
    <m/>
    <m/>
    <m/>
    <m/>
    <m/>
    <m/>
    <m/>
    <m/>
    <m/>
    <m/>
    <m/>
    <n v="17"/>
    <n v="150"/>
    <m/>
    <d v="1899-12-30T14:27:07"/>
    <n v="151"/>
    <m/>
    <n v="0.60243055555555558"/>
    <n v="152"/>
    <m/>
    <n v="0.60244212962962962"/>
    <n v="153"/>
    <m/>
    <n v="0.60256944444444438"/>
    <n v="154"/>
    <m/>
    <n v="0.6026273148148148"/>
    <n v="155"/>
    <m/>
    <n v="0.60267361111111117"/>
    <n v="156"/>
    <m/>
    <n v="0.60273148148148148"/>
    <n v="157"/>
    <m/>
    <n v="0.60282407407407412"/>
    <n v="158"/>
    <m/>
    <n v="0.60283564814814816"/>
    <n v="159"/>
    <m/>
    <n v="0.60296296296296303"/>
    <n v="160"/>
    <m/>
    <n v="0.60322916666666659"/>
    <n v="161"/>
    <m/>
    <n v="0.60306712962962961"/>
    <n v="162"/>
    <m/>
    <n v="0.60315972222222225"/>
    <n v="163"/>
    <m/>
    <n v="0.60318287037037044"/>
    <n v="164"/>
    <m/>
    <n v="0.60318287037037044"/>
    <n v="165"/>
    <m/>
    <n v="0.6033101851851852"/>
    <n v="166"/>
    <m/>
    <n v="0.60331018518518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333333333334629"/>
    <n v="4.4000000000000483"/>
    <x v="40"/>
    <x v="3"/>
    <x v="2"/>
  </r>
  <r>
    <n v="24"/>
    <d v="2021-06-26T15:23:57"/>
    <n v="2017722"/>
    <m/>
    <m/>
    <m/>
    <m/>
    <m/>
    <m/>
    <m/>
    <m/>
    <s v="Sa"/>
    <d v="1899-12-30T14:19:38"/>
    <m/>
    <s v="Sa"/>
    <d v="1899-12-30T14:20:14"/>
    <m/>
    <m/>
    <m/>
    <m/>
    <s v="Sa"/>
    <d v="1899-12-30T14:23:19"/>
    <m/>
    <m/>
    <m/>
    <x v="1"/>
    <s v="12-1_TSO-ASQ'O 1 #2"/>
    <m/>
    <s v="TSO"/>
    <m/>
    <m/>
    <m/>
    <m/>
    <m/>
    <m/>
    <m/>
    <m/>
    <m/>
    <m/>
    <m/>
    <m/>
    <m/>
    <m/>
    <m/>
    <n v="17"/>
    <n v="150"/>
    <s v="Sa"/>
    <d v="1899-12-30T14:22:03"/>
    <n v="151"/>
    <s v="Sa"/>
    <n v="0.59872685185185182"/>
    <n v="152"/>
    <s v="Sa"/>
    <n v="0.59872685185185182"/>
    <n v="153"/>
    <s v="Sa"/>
    <n v="0.5988310185185185"/>
    <n v="154"/>
    <s v="Sa"/>
    <n v="0.59886574074074073"/>
    <n v="155"/>
    <s v="Sa"/>
    <n v="0.59890046296296295"/>
    <n v="156"/>
    <s v="Sa"/>
    <n v="0.59894675925925933"/>
    <n v="157"/>
    <s v="Sa"/>
    <n v="0.59901620370370368"/>
    <n v="158"/>
    <s v="Sa"/>
    <n v="0.59901620370370368"/>
    <n v="159"/>
    <s v="Sa"/>
    <n v="0.59916666666666674"/>
    <n v="160"/>
    <s v="Sa"/>
    <n v="0.59939814814814818"/>
    <n v="161"/>
    <s v="Sa"/>
    <n v="0.59921296296296289"/>
    <n v="162"/>
    <s v="Sa"/>
    <n v="0.5992939814814815"/>
    <n v="163"/>
    <s v="Sa"/>
    <n v="0.5992939814814815"/>
    <n v="164"/>
    <s v="Sa"/>
    <n v="0.5992939814814815"/>
    <n v="165"/>
    <s v="Sa"/>
    <n v="0.59940972222222222"/>
    <n v="166"/>
    <s v="Sa"/>
    <n v="0.599398148148148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8166666666667375"/>
    <n v="3.083333333333389"/>
    <x v="44"/>
    <x v="3"/>
    <x v="2"/>
  </r>
  <r>
    <n v="25"/>
    <d v="2021-06-26T15:24:05"/>
    <n v="2121266"/>
    <m/>
    <m/>
    <m/>
    <m/>
    <m/>
    <m/>
    <m/>
    <m/>
    <s v="Sa"/>
    <d v="1899-12-30T14:19:08"/>
    <m/>
    <s v="Sa"/>
    <d v="1899-12-30T14:19:44"/>
    <m/>
    <m/>
    <m/>
    <m/>
    <s v="Sa"/>
    <d v="1899-12-30T14:23:05"/>
    <m/>
    <m/>
    <m/>
    <x v="1"/>
    <s v="1-2_ASQ'O 1"/>
    <m/>
    <s v="ASQO"/>
    <m/>
    <m/>
    <m/>
    <m/>
    <m/>
    <m/>
    <m/>
    <m/>
    <m/>
    <m/>
    <m/>
    <m/>
    <m/>
    <m/>
    <m/>
    <n v="17"/>
    <n v="150"/>
    <s v="Sa"/>
    <d v="1899-12-30T14:21:49"/>
    <n v="151"/>
    <s v="Sa"/>
    <n v="0.5985300925925926"/>
    <n v="152"/>
    <s v="Sa"/>
    <n v="0.59854166666666664"/>
    <n v="153"/>
    <s v="Sa"/>
    <n v="0.59864583333333332"/>
    <n v="154"/>
    <s v="Sa"/>
    <n v="0.59869212962962959"/>
    <n v="155"/>
    <s v="Sa"/>
    <n v="0.59872685185185182"/>
    <n v="156"/>
    <s v="Sa"/>
    <n v="0.59879629629629627"/>
    <n v="157"/>
    <s v="Sa"/>
    <n v="0.59886574074074073"/>
    <n v="158"/>
    <s v="Sa"/>
    <n v="0.59885416666666669"/>
    <n v="159"/>
    <s v="Sa"/>
    <n v="0.59898148148148145"/>
    <n v="160"/>
    <s v="Sa"/>
    <n v="0.59923611111111108"/>
    <n v="161"/>
    <s v="Sa"/>
    <n v="0.59906249999999994"/>
    <n v="162"/>
    <s v="Sa"/>
    <n v="0.5991319444444444"/>
    <n v="163"/>
    <s v="Sa"/>
    <n v="0.59914351851851855"/>
    <n v="164"/>
    <s v="Sa"/>
    <n v="0.59915509259259259"/>
    <n v="165"/>
    <s v="Sa"/>
    <n v="0.59927083333333331"/>
    <n v="166"/>
    <s v="Sa"/>
    <n v="0.599259259259259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0833333333333925"/>
    <n v="3.3500000000000441"/>
    <x v="33"/>
    <x v="2"/>
    <x v="2"/>
  </r>
  <r>
    <n v="7"/>
    <d v="2021-06-26T15:14:51"/>
    <n v="338970"/>
    <m/>
    <m/>
    <m/>
    <m/>
    <m/>
    <m/>
    <m/>
    <m/>
    <m/>
    <d v="1899-12-30T23:59:59"/>
    <m/>
    <m/>
    <d v="1899-12-30T14:08:36"/>
    <m/>
    <m/>
    <m/>
    <m/>
    <m/>
    <d v="1899-12-30T14:12:59"/>
    <m/>
    <m/>
    <m/>
    <x v="1"/>
    <s v="2-2_GO78-7"/>
    <m/>
    <s v="GO 78"/>
    <m/>
    <m/>
    <m/>
    <m/>
    <m/>
    <m/>
    <m/>
    <m/>
    <m/>
    <m/>
    <m/>
    <m/>
    <m/>
    <m/>
    <m/>
    <n v="17"/>
    <n v="150"/>
    <m/>
    <d v="1899-12-30T14:11:14"/>
    <n v="151"/>
    <m/>
    <n v="0.59121527777777783"/>
    <n v="152"/>
    <m/>
    <n v="0.59126157407407409"/>
    <n v="153"/>
    <m/>
    <n v="0.59140046296296289"/>
    <n v="154"/>
    <m/>
    <n v="0.59144675925925927"/>
    <n v="155"/>
    <m/>
    <n v="0.59149305555555554"/>
    <n v="156"/>
    <m/>
    <n v="0.59155092592592595"/>
    <n v="157"/>
    <m/>
    <n v="0.5916203703703703"/>
    <n v="158"/>
    <m/>
    <n v="0.59164351851851849"/>
    <n v="159"/>
    <m/>
    <n v="0.5917824074074074"/>
    <n v="160"/>
    <m/>
    <n v="0.59207175925925926"/>
    <n v="161"/>
    <m/>
    <n v="0.59189814814814812"/>
    <n v="162"/>
    <m/>
    <n v="0.59199074074074076"/>
    <n v="163"/>
    <m/>
    <n v="0.59203703703703703"/>
    <n v="164"/>
    <m/>
    <n v="0.59211805555555552"/>
    <n v="165"/>
    <m/>
    <n v="0.59224537037037039"/>
    <n v="166"/>
    <m/>
    <n v="0.592233796296296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6333333333334785"/>
    <n v="4.3833333333332725"/>
    <x v="41"/>
    <x v="2"/>
    <x v="2"/>
  </r>
  <r>
    <n v="17"/>
    <d v="2021-06-26T15:20:50"/>
    <n v="338005"/>
    <m/>
    <m/>
    <m/>
    <m/>
    <m/>
    <m/>
    <m/>
    <m/>
    <m/>
    <d v="1899-12-30T23:59:59"/>
    <m/>
    <m/>
    <d v="1899-12-30T14:17:30"/>
    <m/>
    <m/>
    <m/>
    <m/>
    <m/>
    <d v="1899-12-30T14:20:58"/>
    <m/>
    <m/>
    <m/>
    <x v="1"/>
    <s v="3-2_GO78-6"/>
    <m/>
    <s v="GO 78"/>
    <m/>
    <m/>
    <m/>
    <m/>
    <m/>
    <m/>
    <m/>
    <m/>
    <m/>
    <m/>
    <m/>
    <m/>
    <m/>
    <m/>
    <m/>
    <n v="17"/>
    <n v="150"/>
    <m/>
    <d v="1899-12-30T14:19:34"/>
    <n v="151"/>
    <m/>
    <n v="0.59700231481481481"/>
    <n v="152"/>
    <m/>
    <n v="0.59699074074074077"/>
    <n v="153"/>
    <m/>
    <n v="0.59711805555555553"/>
    <n v="154"/>
    <m/>
    <n v="0.59715277777777775"/>
    <n v="155"/>
    <m/>
    <n v="0.59718749999999998"/>
    <n v="156"/>
    <m/>
    <n v="0.5972453703703704"/>
    <n v="157"/>
    <m/>
    <n v="0.59732638888888889"/>
    <n v="158"/>
    <m/>
    <n v="0.59731481481481474"/>
    <n v="159"/>
    <m/>
    <n v="0.59745370370370365"/>
    <n v="160"/>
    <m/>
    <n v="0.59767361111111106"/>
    <n v="161"/>
    <m/>
    <n v="0.59750000000000003"/>
    <n v="162"/>
    <m/>
    <n v="0.59756944444444449"/>
    <n v="163"/>
    <m/>
    <n v="0.59762731481481479"/>
    <n v="164"/>
    <m/>
    <n v="0.59765046296296298"/>
    <n v="165"/>
    <m/>
    <n v="0.5977662037037037"/>
    <n v="166"/>
    <m/>
    <n v="0.597777777777777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0666666666667766"/>
    <n v="3.4666666666666757"/>
    <x v="32"/>
    <x v="1"/>
    <x v="2"/>
  </r>
  <r>
    <n v="35"/>
    <d v="2021-06-26T15:30:21"/>
    <n v="2039905"/>
    <m/>
    <m/>
    <m/>
    <m/>
    <m/>
    <m/>
    <m/>
    <m/>
    <s v="Sa"/>
    <d v="1899-12-30T14:26:23"/>
    <m/>
    <s v="Sa"/>
    <d v="1899-12-30T14:27:01"/>
    <m/>
    <m/>
    <m/>
    <m/>
    <s v="Sa"/>
    <d v="1899-12-30T14:30:35"/>
    <m/>
    <m/>
    <m/>
    <x v="1"/>
    <s v="4-2_GO78-8 #3"/>
    <m/>
    <s v="GO 78"/>
    <m/>
    <m/>
    <m/>
    <m/>
    <m/>
    <m/>
    <m/>
    <m/>
    <m/>
    <m/>
    <m/>
    <m/>
    <m/>
    <m/>
    <m/>
    <n v="17"/>
    <n v="150"/>
    <s v="Sa"/>
    <d v="1899-12-30T14:29:13"/>
    <n v="151"/>
    <s v="Sa"/>
    <n v="0.60371527777777778"/>
    <n v="158"/>
    <s v="Sa"/>
    <n v="0.60373842592592586"/>
    <n v="159"/>
    <s v="Sa"/>
    <n v="0.60384259259259265"/>
    <n v="166"/>
    <s v="Sa"/>
    <n v="0.60385416666666669"/>
    <n v="165"/>
    <s v="Sa"/>
    <n v="0.60394675925925922"/>
    <n v="164"/>
    <s v="Sa"/>
    <n v="0.60391203703703711"/>
    <n v="163"/>
    <s v="Sa"/>
    <n v="0.60398148148148145"/>
    <n v="162"/>
    <s v="Sa"/>
    <n v="0.6040740740740741"/>
    <n v="155"/>
    <s v="Sa"/>
    <n v="0.60403935185185187"/>
    <n v="154"/>
    <s v="Sa"/>
    <n v="0.60410879629629632"/>
    <n v="153"/>
    <s v="Sa"/>
    <n v="0.60424768518518512"/>
    <n v="152"/>
    <s v="Sa"/>
    <n v="0.60421296296296301"/>
    <n v="157"/>
    <s v="Sa"/>
    <n v="0.60434027777777777"/>
    <n v="160"/>
    <s v="Sa"/>
    <n v="0.60458333333333336"/>
    <n v="161"/>
    <s v="Sa"/>
    <n v="0.60439814814814818"/>
    <n v="156"/>
    <s v="Sa"/>
    <n v="0.604421296296296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2000000000000242"/>
    <n v="3.5666666666666913"/>
    <x v="34"/>
    <x v="1"/>
    <x v="2"/>
  </r>
  <r>
    <n v="31"/>
    <d v="2021-06-26T15:27:46"/>
    <n v="224268"/>
    <m/>
    <m/>
    <m/>
    <m/>
    <m/>
    <m/>
    <m/>
    <m/>
    <m/>
    <d v="1899-12-30T23:59:59"/>
    <m/>
    <m/>
    <d v="1899-12-30T14:23:21"/>
    <m/>
    <m/>
    <m/>
    <m/>
    <m/>
    <d v="1899-12-30T14:27:20"/>
    <m/>
    <m/>
    <m/>
    <x v="1"/>
    <s v=" #2"/>
    <m/>
    <m/>
    <m/>
    <m/>
    <m/>
    <m/>
    <m/>
    <m/>
    <m/>
    <m/>
    <m/>
    <m/>
    <m/>
    <m/>
    <m/>
    <m/>
    <m/>
    <n v="17"/>
    <n v="150"/>
    <m/>
    <d v="1899-12-30T14:25:52"/>
    <n v="151"/>
    <m/>
    <n v="0.60141203703703705"/>
    <n v="158"/>
    <m/>
    <n v="0.60145833333333332"/>
    <n v="159"/>
    <m/>
    <n v="0.60155092592592596"/>
    <n v="166"/>
    <m/>
    <n v="0.6015625"/>
    <n v="165"/>
    <m/>
    <n v="0.60165509259259264"/>
    <n v="164"/>
    <m/>
    <n v="0.60160879629629627"/>
    <n v="163"/>
    <m/>
    <n v="0.60168981481481476"/>
    <n v="162"/>
    <m/>
    <n v="0.60180555555555559"/>
    <n v="155"/>
    <m/>
    <n v="0.60179398148148155"/>
    <n v="154"/>
    <m/>
    <n v="0.60185185185185186"/>
    <n v="153"/>
    <m/>
    <n v="0.60189814814814813"/>
    <n v="152"/>
    <m/>
    <n v="0.60189814814814813"/>
    <n v="157"/>
    <m/>
    <n v="0.60203703703703704"/>
    <n v="160"/>
    <m/>
    <n v="0.60228009259259263"/>
    <n v="161"/>
    <m/>
    <n v="0.60211805555555553"/>
    <n v="156"/>
    <m/>
    <n v="0.60216435185185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16666666666687"/>
    <n v="3.9833333333333698"/>
    <x v="38"/>
    <x v="1"/>
    <x v="2"/>
  </r>
  <r>
    <n v="41"/>
    <d v="2021-06-26T15:36:37"/>
    <n v="1020708"/>
    <m/>
    <m/>
    <m/>
    <m/>
    <m/>
    <m/>
    <m/>
    <m/>
    <s v="Sa"/>
    <d v="1899-12-30T14:32:10"/>
    <m/>
    <s v="Sa"/>
    <d v="1899-12-30T14:32:26"/>
    <m/>
    <m/>
    <m/>
    <m/>
    <s v="Sa"/>
    <d v="1899-12-30T14:36:10"/>
    <m/>
    <m/>
    <m/>
    <x v="1"/>
    <s v="6-2_VervinsO1 #3"/>
    <m/>
    <s v="VervinsO"/>
    <m/>
    <m/>
    <m/>
    <m/>
    <m/>
    <m/>
    <m/>
    <m/>
    <m/>
    <m/>
    <m/>
    <m/>
    <m/>
    <m/>
    <m/>
    <n v="17"/>
    <n v="150"/>
    <s v="Sa"/>
    <d v="1899-12-30T14:34:48"/>
    <n v="151"/>
    <s v="Sa"/>
    <n v="0.60760416666666661"/>
    <n v="158"/>
    <s v="Sa"/>
    <n v="0.60766203703703703"/>
    <n v="159"/>
    <s v="Sa"/>
    <n v="0.60776620370370371"/>
    <n v="166"/>
    <s v="Sa"/>
    <n v="0.6077893518518519"/>
    <n v="165"/>
    <s v="Sa"/>
    <n v="0.60787037037037039"/>
    <n v="164"/>
    <s v="Sa"/>
    <n v="0.60782407407407402"/>
    <n v="163"/>
    <s v="Sa"/>
    <n v="0.60789351851851847"/>
    <n v="162"/>
    <s v="Sa"/>
    <n v="0.60796296296296293"/>
    <n v="155"/>
    <s v="Sa"/>
    <n v="0.60793981481481485"/>
    <n v="154"/>
    <s v="Sa"/>
    <n v="0.60798611111111112"/>
    <n v="153"/>
    <s v="Sa"/>
    <n v="0.60802083333333334"/>
    <n v="152"/>
    <s v="Sa"/>
    <n v="0.60799768518518515"/>
    <n v="157"/>
    <s v="Sa"/>
    <n v="0.60815972222222225"/>
    <n v="160"/>
    <s v="Sa"/>
    <n v="0.60840277777777774"/>
    <n v="161"/>
    <s v="Sa"/>
    <n v="0.60824074074074075"/>
    <n v="156"/>
    <s v="Sa"/>
    <n v="0.60829861111111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3666666666668235"/>
    <n v="3.7333333333334906"/>
    <x v="36"/>
    <x v="1"/>
    <x v="2"/>
  </r>
  <r>
    <n v="39"/>
    <d v="2021-06-26T15:32:54"/>
    <n v="1285001"/>
    <m/>
    <m/>
    <m/>
    <m/>
    <m/>
    <m/>
    <m/>
    <m/>
    <s v="Sa"/>
    <d v="1899-12-30T14:26:55"/>
    <m/>
    <s v="Sa"/>
    <d v="1899-12-30T14:27:38"/>
    <m/>
    <m/>
    <m/>
    <m/>
    <s v="Sa"/>
    <d v="1899-12-30T14:33:05"/>
    <m/>
    <m/>
    <m/>
    <x v="1"/>
    <s v="HALEPIDIS HELENE #2"/>
    <m/>
    <s v="ESPAD"/>
    <m/>
    <m/>
    <m/>
    <m/>
    <m/>
    <m/>
    <m/>
    <m/>
    <m/>
    <m/>
    <m/>
    <m/>
    <m/>
    <m/>
    <m/>
    <n v="17"/>
    <n v="150"/>
    <s v="Sa"/>
    <d v="1899-12-30T14:30:43"/>
    <n v="151"/>
    <s v="Sa"/>
    <n v="0.60509259259259263"/>
    <n v="152"/>
    <s v="Sa"/>
    <n v="0.60506944444444444"/>
    <n v="153"/>
    <s v="Sa"/>
    <n v="0.60518518518518516"/>
    <n v="154"/>
    <s v="Sa"/>
    <n v="0.60523148148148154"/>
    <n v="155"/>
    <s v="Sa"/>
    <n v="0.60532407407407407"/>
    <n v="156"/>
    <s v="Sa"/>
    <n v="0.60548611111111106"/>
    <n v="157"/>
    <s v="Sa"/>
    <n v="0.6055787037037037"/>
    <n v="158"/>
    <s v="Sa"/>
    <n v="0.60559027777777774"/>
    <n v="159"/>
    <s v="Sa"/>
    <n v="0.60575231481481484"/>
    <n v="160"/>
    <s v="Sa"/>
    <n v="0.60603009259259266"/>
    <n v="161"/>
    <s v="Sa"/>
    <n v="0.60586805555555556"/>
    <n v="162"/>
    <s v="Sa"/>
    <n v="0.60598379629629628"/>
    <n v="163"/>
    <s v="Sa"/>
    <n v="0.60601851851851851"/>
    <n v="164"/>
    <s v="Sa"/>
    <n v="0.60603009259259266"/>
    <n v="165"/>
    <s v="Sa"/>
    <n v="0.60616898148148146"/>
    <n v="166"/>
    <s v="Sa"/>
    <n v="0.606168981481481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083333333333389"/>
    <n v="10.9"/>
    <x v="43"/>
    <x v="0"/>
    <x v="2"/>
  </r>
  <r>
    <n v="21"/>
    <d v="2021-06-26T15:23:03"/>
    <n v="1999070"/>
    <m/>
    <m/>
    <m/>
    <m/>
    <m/>
    <m/>
    <m/>
    <m/>
    <s v="Sa"/>
    <d v="1899-12-30T14:16:27"/>
    <m/>
    <s v="Sa"/>
    <d v="1899-12-30T14:17:03"/>
    <m/>
    <m/>
    <m/>
    <m/>
    <s v="Sa"/>
    <d v="1899-12-30T14:21:24"/>
    <m/>
    <m/>
    <m/>
    <x v="1"/>
    <s v="8-2_OPA1"/>
    <m/>
    <s v="OPA"/>
    <m/>
    <m/>
    <m/>
    <m/>
    <m/>
    <m/>
    <m/>
    <m/>
    <m/>
    <m/>
    <m/>
    <m/>
    <m/>
    <m/>
    <m/>
    <n v="17"/>
    <n v="150"/>
    <s v="Sa"/>
    <d v="1899-12-30T14:19:33"/>
    <n v="151"/>
    <s v="Sa"/>
    <n v="0.59714120370370372"/>
    <n v="158"/>
    <s v="Sa"/>
    <n v="0.59721064814814817"/>
    <n v="159"/>
    <s v="Sa"/>
    <n v="0.59732638888888889"/>
    <n v="166"/>
    <s v="Sa"/>
    <n v="0.59734953703703708"/>
    <n v="165"/>
    <s v="Sa"/>
    <n v="0.5974652777777778"/>
    <n v="164"/>
    <s v="Sa"/>
    <n v="0.59744212962962961"/>
    <n v="163"/>
    <s v="Sa"/>
    <n v="0.59753472222222215"/>
    <n v="162"/>
    <s v="Sa"/>
    <n v="0.59763888888888894"/>
    <n v="155"/>
    <s v="Sa"/>
    <n v="0.59763888888888894"/>
    <n v="154"/>
    <s v="Sa"/>
    <n v="0.59771990740740744"/>
    <n v="153"/>
    <s v="Sa"/>
    <n v="0.59777777777777785"/>
    <n v="152"/>
    <s v="Sa"/>
    <n v="0.5977662037037037"/>
    <n v="157"/>
    <s v="Sa"/>
    <n v="0.59791666666666665"/>
    <n v="160"/>
    <s v="Sa"/>
    <n v="0.59817129629629628"/>
    <n v="161"/>
    <s v="Sa"/>
    <n v="0.5980092592592593"/>
    <n v="156"/>
    <s v="Sa"/>
    <n v="0.59804398148148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711"/>
    <n v="4.3500000000000405"/>
    <x v="39"/>
    <x v="0"/>
    <x v="2"/>
  </r>
  <r>
    <n v="27"/>
    <d v="2021-06-26T15:24:52"/>
    <n v="8300570"/>
    <m/>
    <m/>
    <m/>
    <m/>
    <m/>
    <m/>
    <m/>
    <m/>
    <s v="Sa"/>
    <d v="1899-12-30T14:20:18"/>
    <m/>
    <s v="Sa"/>
    <d v="1899-12-30T14:21:15"/>
    <m/>
    <m/>
    <m/>
    <m/>
    <s v="Sa"/>
    <d v="1899-12-30T14:25:04"/>
    <m/>
    <m/>
    <m/>
    <x v="1"/>
    <s v="Francesco AVVISATI #2"/>
    <m/>
    <m/>
    <m/>
    <m/>
    <m/>
    <m/>
    <m/>
    <m/>
    <m/>
    <m/>
    <m/>
    <m/>
    <m/>
    <m/>
    <m/>
    <m/>
    <m/>
    <n v="17"/>
    <n v="150"/>
    <s v="Sa"/>
    <d v="1899-12-30T14:23:41"/>
    <n v="151"/>
    <s v="Sa"/>
    <n v="0.59991898148148148"/>
    <n v="152"/>
    <s v="Sa"/>
    <n v="0.59991898148148148"/>
    <n v="153"/>
    <s v="Sa"/>
    <n v="0.60004629629629636"/>
    <n v="154"/>
    <s v="Sa"/>
    <n v="0.60008101851851847"/>
    <n v="155"/>
    <s v="Sa"/>
    <n v="0.60011574074074081"/>
    <n v="156"/>
    <s v="Sa"/>
    <n v="0.60018518518518515"/>
    <n v="157"/>
    <s v="Sa"/>
    <n v="0.60025462962962961"/>
    <n v="158"/>
    <s v="Sa"/>
    <n v="0.60024305555555557"/>
    <n v="159"/>
    <s v="Sa"/>
    <n v="0.60035879629629629"/>
    <n v="160"/>
    <s v="Sa"/>
    <n v="0.60060185185185189"/>
    <n v="161"/>
    <s v="Sa"/>
    <n v="0.60041666666666671"/>
    <n v="162"/>
    <s v="Sa"/>
    <n v="0.60050925925925924"/>
    <n v="163"/>
    <s v="Sa"/>
    <n v="0.60052083333333328"/>
    <n v="164"/>
    <s v="Sa"/>
    <n v="0.60052083333333328"/>
    <n v="165"/>
    <s v="Sa"/>
    <n v="0.60064814814814815"/>
    <n v="166"/>
    <s v="Sa"/>
    <n v="0.600624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4333333333332874"/>
    <n v="3.8166666666665705"/>
    <x v="37"/>
    <x v="0"/>
    <x v="2"/>
  </r>
  <r>
    <n v="26"/>
    <d v="2021-06-26T15:24:47"/>
    <n v="31709"/>
    <m/>
    <m/>
    <m/>
    <m/>
    <m/>
    <m/>
    <m/>
    <m/>
    <m/>
    <d v="1899-12-30T23:59:59"/>
    <m/>
    <m/>
    <d v="1899-12-30T14:20:46"/>
    <m/>
    <m/>
    <m/>
    <m/>
    <m/>
    <d v="1899-12-30T14:24:59"/>
    <m/>
    <m/>
    <m/>
    <x v="1"/>
    <s v="10-2_TOMBALISE #2"/>
    <m/>
    <s v="TOM"/>
    <m/>
    <m/>
    <m/>
    <m/>
    <m/>
    <m/>
    <m/>
    <m/>
    <m/>
    <m/>
    <m/>
    <m/>
    <m/>
    <m/>
    <m/>
    <n v="17"/>
    <n v="150"/>
    <m/>
    <d v="1899-12-30T14:23:09"/>
    <n v="151"/>
    <m/>
    <n v="0.59962962962962962"/>
    <n v="158"/>
    <m/>
    <n v="0.59966435185185185"/>
    <n v="159"/>
    <m/>
    <n v="0.59976851851851853"/>
    <n v="166"/>
    <m/>
    <n v="0.59980324074074076"/>
    <n v="165"/>
    <m/>
    <n v="0.59989583333333341"/>
    <n v="164"/>
    <m/>
    <n v="0.59987268518518522"/>
    <n v="163"/>
    <m/>
    <n v="0.59995370370370371"/>
    <n v="162"/>
    <m/>
    <n v="0.60006944444444443"/>
    <n v="155"/>
    <m/>
    <n v="0.60006944444444443"/>
    <n v="154"/>
    <m/>
    <n v="0.60015046296296293"/>
    <n v="153"/>
    <m/>
    <n v="0.60023148148148142"/>
    <n v="152"/>
    <m/>
    <n v="0.60021990740740738"/>
    <n v="157"/>
    <m/>
    <n v="0.60037037037037033"/>
    <n v="160"/>
    <m/>
    <n v="0.60062499999999996"/>
    <n v="161"/>
    <m/>
    <n v="0.60046296296296298"/>
    <n v="156"/>
    <m/>
    <n v="0.600520833333333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3833333333332796"/>
    <n v="4.216666666666633"/>
    <x v="40"/>
    <x v="3"/>
    <x v="2"/>
  </r>
  <r>
    <n v="30"/>
    <d v="2021-06-26T15:26:59"/>
    <n v="2039904"/>
    <m/>
    <m/>
    <m/>
    <m/>
    <m/>
    <m/>
    <m/>
    <m/>
    <s v="Sa"/>
    <d v="1899-12-30T14:21:41"/>
    <m/>
    <s v="Sa"/>
    <d v="1899-12-30T14:22:17"/>
    <m/>
    <m/>
    <m/>
    <m/>
    <s v="Sa"/>
    <d v="1899-12-30T14:26:31"/>
    <m/>
    <m/>
    <m/>
    <x v="1"/>
    <s v="11-2_GO78-9 #2"/>
    <m/>
    <s v="GO 78"/>
    <m/>
    <m/>
    <m/>
    <m/>
    <m/>
    <m/>
    <m/>
    <m/>
    <m/>
    <m/>
    <m/>
    <m/>
    <m/>
    <m/>
    <m/>
    <n v="17"/>
    <n v="150"/>
    <s v="Sa"/>
    <d v="1899-12-30T14:25:02"/>
    <n v="151"/>
    <s v="Sa"/>
    <n v="0.60078703703703706"/>
    <n v="152"/>
    <s v="Sa"/>
    <n v="0.60078703703703706"/>
    <n v="153"/>
    <s v="Sa"/>
    <n v="0.60090277777777779"/>
    <n v="154"/>
    <s v="Sa"/>
    <n v="0.60093750000000001"/>
    <n v="155"/>
    <s v="Sa"/>
    <n v="0.60098379629629628"/>
    <n v="156"/>
    <s v="Sa"/>
    <n v="0.6010416666666667"/>
    <n v="157"/>
    <s v="Sa"/>
    <n v="0.60112268518518519"/>
    <n v="158"/>
    <s v="Sa"/>
    <n v="0.60112268518518519"/>
    <n v="159"/>
    <s v="Sa"/>
    <n v="0.6012615740740741"/>
    <n v="160"/>
    <s v="Sa"/>
    <n v="0.60150462962962969"/>
    <n v="161"/>
    <s v="Sa"/>
    <n v="0.60133101851851845"/>
    <n v="162"/>
    <s v="Sa"/>
    <n v="0.60143518518518524"/>
    <n v="163"/>
    <s v="Sa"/>
    <n v="0.60145833333333332"/>
    <n v="164"/>
    <s v="Sa"/>
    <n v="0.60146990740740736"/>
    <n v="165"/>
    <s v="Sa"/>
    <n v="0.60159722222222223"/>
    <n v="166"/>
    <s v="Sa"/>
    <n v="0.60159722222222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7499999999999503"/>
    <n v="8.4600000000000009"/>
    <x v="42"/>
    <x v="3"/>
    <x v="2"/>
  </r>
  <r>
    <n v="28"/>
    <d v="2021-06-26T15:25:58"/>
    <n v="2125098"/>
    <m/>
    <m/>
    <m/>
    <m/>
    <m/>
    <m/>
    <m/>
    <m/>
    <s v="Sa"/>
    <d v="1899-12-30T14:22:13"/>
    <m/>
    <s v="Sa"/>
    <d v="1899-12-30T14:22:46"/>
    <m/>
    <m/>
    <m/>
    <m/>
    <s v="Sa"/>
    <d v="1899-12-30T14:25:35"/>
    <m/>
    <m/>
    <m/>
    <x v="1"/>
    <s v="12-2_TSO-ASQ'O 1 #2"/>
    <m/>
    <s v="ASQO"/>
    <m/>
    <m/>
    <m/>
    <m/>
    <m/>
    <m/>
    <m/>
    <m/>
    <m/>
    <m/>
    <m/>
    <m/>
    <m/>
    <m/>
    <m/>
    <n v="17"/>
    <n v="150"/>
    <s v="Sa"/>
    <d v="1899-12-30T14:24:36"/>
    <n v="151"/>
    <s v="Sa"/>
    <n v="0.60047453703703701"/>
    <n v="152"/>
    <s v="Sa"/>
    <n v="0.60045138888888883"/>
    <n v="153"/>
    <s v="Sa"/>
    <n v="0.60055555555555562"/>
    <n v="154"/>
    <s v="Sa"/>
    <n v="0.60059027777777774"/>
    <n v="155"/>
    <s v="Sa"/>
    <n v="0.60060185185185189"/>
    <n v="156"/>
    <s v="Sa"/>
    <n v="0.60063657407407411"/>
    <n v="157"/>
    <s v="Sa"/>
    <n v="0.60070601851851857"/>
    <n v="158"/>
    <s v="Sa"/>
    <n v="0.60068287037037038"/>
    <n v="159"/>
    <s v="Sa"/>
    <n v="0.60077546296296302"/>
    <n v="160"/>
    <s v="Sa"/>
    <n v="0.60100694444444447"/>
    <n v="161"/>
    <s v="Sa"/>
    <n v="0.60082175925925929"/>
    <n v="162"/>
    <s v="Sa"/>
    <n v="0.60090277777777779"/>
    <n v="163"/>
    <s v="Sa"/>
    <n v="0.60089120370370364"/>
    <n v="164"/>
    <s v="Sa"/>
    <n v="0.60089120370370364"/>
    <n v="165"/>
    <s v="Sa"/>
    <n v="0.60100694444444447"/>
    <n v="166"/>
    <s v="Sa"/>
    <n v="0.600983796296296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8333333333333535"/>
    <n v="2.8166666666665741"/>
    <x v="44"/>
    <x v="3"/>
    <x v="2"/>
  </r>
  <r>
    <n v="42"/>
    <d v="2021-06-26T15:37:00"/>
    <n v="2017717"/>
    <m/>
    <m/>
    <m/>
    <m/>
    <m/>
    <m/>
    <m/>
    <m/>
    <s v="Sa"/>
    <d v="1899-12-30T14:06:13"/>
    <m/>
    <s v="Sa"/>
    <d v="1899-12-30T14:09:41"/>
    <m/>
    <m/>
    <m/>
    <m/>
    <s v="Sa"/>
    <d v="1899-12-30T14:35:00"/>
    <m/>
    <m/>
    <m/>
    <x v="2"/>
    <s v="39-1_TSO 3"/>
    <m/>
    <s v="TSO"/>
    <m/>
    <m/>
    <m/>
    <m/>
    <m/>
    <m/>
    <m/>
    <m/>
    <m/>
    <m/>
    <m/>
    <m/>
    <m/>
    <m/>
    <m/>
    <n v="16"/>
    <n v="46"/>
    <s v="Sa"/>
    <d v="1899-12-30T14:11:43"/>
    <n v="46"/>
    <d v="1899-12-30T00:02:18"/>
    <d v="1899-12-30T14:14:01"/>
    <n v="47"/>
    <d v="1899-12-30T00:01:55"/>
    <d v="1899-12-30T14:15:56"/>
    <n v="47"/>
    <d v="1899-12-30T00:01:44"/>
    <d v="1899-12-30T14:17:40"/>
    <n v="45"/>
    <d v="1899-12-30T00:02:10"/>
    <d v="1899-12-30T14:19:50"/>
    <n v="45"/>
    <d v="1899-12-30T00:02:15"/>
    <d v="1899-12-30T14:22:05"/>
    <n v="44"/>
    <d v="1899-12-30T00:01:03"/>
    <d v="1899-12-30T14:23:08"/>
    <n v="44"/>
    <d v="1899-12-30T00:01:39"/>
    <d v="1899-12-30T14:24:47"/>
    <n v="48"/>
    <d v="1899-12-30T00:02:05"/>
    <d v="1899-12-30T14:26:52"/>
    <n v="48"/>
    <d v="1899-12-30T00:01:31"/>
    <d v="1899-12-30T14:28:23"/>
    <n v="39"/>
    <d v="1899-12-30T00:01:18"/>
    <d v="1899-12-30T14:29:41"/>
    <n v="39"/>
    <d v="1899-12-30T00:00:55"/>
    <d v="1899-12-30T14:30:36"/>
    <n v="43"/>
    <s v="Sa"/>
    <n v="0.60497685185185179"/>
    <n v="43"/>
    <s v="Sa"/>
    <n v="0.60556712962962966"/>
    <n v="40"/>
    <s v="Sa"/>
    <n v="0.6065625"/>
    <n v="40"/>
    <s v="Sa"/>
    <n v="0.607361111111111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0333333333332249"/>
    <n v="25.316666666666734"/>
    <x v="0"/>
    <x v="0"/>
    <x v="0"/>
  </r>
  <r>
    <n v="43"/>
    <d v="2021-06-26T15:43:29"/>
    <n v="2061530"/>
    <m/>
    <m/>
    <m/>
    <m/>
    <m/>
    <m/>
    <m/>
    <m/>
    <s v="Sa"/>
    <d v="1899-12-30T14:05:47"/>
    <m/>
    <s v="Sa"/>
    <d v="1899-12-30T14:09:48"/>
    <m/>
    <m/>
    <m/>
    <m/>
    <s v="Sa"/>
    <d v="1899-12-30T14:41:31"/>
    <m/>
    <m/>
    <m/>
    <x v="2"/>
    <s v="44-1_COLE3"/>
    <m/>
    <s v="COLE"/>
    <m/>
    <m/>
    <m/>
    <m/>
    <m/>
    <m/>
    <m/>
    <m/>
    <m/>
    <m/>
    <m/>
    <m/>
    <m/>
    <m/>
    <m/>
    <n v="17"/>
    <n v="39"/>
    <s v="Sa"/>
    <d v="1899-12-30T14:10:46"/>
    <n v="39"/>
    <d v="1899-12-30T00:01:07"/>
    <d v="1899-12-30T14:11:53"/>
    <n v="40"/>
    <d v="1899-12-30T00:01:11"/>
    <d v="1899-12-30T14:13:04"/>
    <n v="40"/>
    <d v="1899-12-30T00:01:29"/>
    <d v="1899-12-30T14:14:33"/>
    <n v="43"/>
    <d v="1899-12-30T00:00:55"/>
    <d v="1899-12-30T14:15:28"/>
    <n v="43"/>
    <d v="1899-12-30T00:01:02"/>
    <d v="1899-12-30T14:16:30"/>
    <n v="44"/>
    <d v="1899-12-30T00:01:39"/>
    <d v="1899-12-30T14:18:09"/>
    <n v="44"/>
    <d v="1899-12-30T00:02:03"/>
    <d v="1899-12-30T14:20:12"/>
    <n v="45"/>
    <d v="1899-12-30T00:03:05"/>
    <d v="1899-12-30T14:23:17"/>
    <n v="45"/>
    <d v="1899-12-30T00:02:17"/>
    <d v="1899-12-30T14:25:34"/>
    <n v="46"/>
    <d v="1899-12-30T00:02:24"/>
    <d v="1899-12-30T14:27:58"/>
    <n v="46"/>
    <d v="1899-12-30T00:02:44"/>
    <d v="1899-12-30T14:30:42"/>
    <n v="42"/>
    <s v="Sa"/>
    <n v="0.60687499999999994"/>
    <n v="47"/>
    <s v="Sa"/>
    <n v="0.60798611111111112"/>
    <n v="47"/>
    <s v="Sa"/>
    <n v="0.60954861111111114"/>
    <n v="48"/>
    <s v="Sa"/>
    <n v="0.61084490740740738"/>
    <n v="48"/>
    <s v="Sa"/>
    <n v="0.61194444444444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96666666666660461"/>
    <n v="31.716666666666775"/>
    <x v="9"/>
    <x v="1"/>
    <x v="0"/>
  </r>
  <r>
    <n v="44"/>
    <d v="2021-06-26T15:44:25"/>
    <n v="2017713"/>
    <m/>
    <m/>
    <m/>
    <m/>
    <m/>
    <m/>
    <m/>
    <m/>
    <s v="Sa"/>
    <d v="1899-12-30T14:05:52"/>
    <m/>
    <s v="Sa"/>
    <d v="1899-12-30T14:09:49"/>
    <m/>
    <m/>
    <m/>
    <m/>
    <s v="Sa"/>
    <d v="1899-12-30T14:39:57"/>
    <m/>
    <m/>
    <m/>
    <x v="2"/>
    <s v="33-1_TSO 1"/>
    <m/>
    <s v="TSO"/>
    <m/>
    <m/>
    <m/>
    <m/>
    <m/>
    <m/>
    <m/>
    <m/>
    <m/>
    <m/>
    <m/>
    <m/>
    <m/>
    <m/>
    <m/>
    <n v="18"/>
    <n v="46"/>
    <s v="Sa"/>
    <d v="1899-12-30T14:11:44"/>
    <n v="46"/>
    <d v="1899-12-30T00:02:28"/>
    <d v="1899-12-30T14:14:12"/>
    <n v="47"/>
    <d v="1899-12-30T00:01:47"/>
    <d v="1899-12-30T14:15:59"/>
    <n v="47"/>
    <d v="1899-12-30T00:02:07"/>
    <d v="1899-12-30T14:18:06"/>
    <n v="45"/>
    <d v="1899-12-30T00:03:00"/>
    <d v="1899-12-30T14:21:06"/>
    <n v="45"/>
    <d v="1899-12-30T00:02:10"/>
    <d v="1899-12-30T14:23:16"/>
    <n v="44"/>
    <d v="1899-12-30T00:01:27"/>
    <d v="1899-12-30T14:24:43"/>
    <n v="44"/>
    <d v="1899-12-30T00:01:44"/>
    <d v="1899-12-30T14:26:27"/>
    <n v="48"/>
    <d v="1899-12-30T00:02:15"/>
    <d v="1899-12-30T14:28:42"/>
    <n v="48"/>
    <d v="1899-12-30T00:01:40"/>
    <d v="1899-12-30T14:30:22"/>
    <n v="39"/>
    <d v="1899-12-30T00:01:26"/>
    <d v="1899-12-30T14:31:48"/>
    <n v="39"/>
    <d v="1899-12-30T00:01:03"/>
    <d v="1899-12-30T14:32:51"/>
    <n v="43"/>
    <s v="Sa"/>
    <n v="0.60649305555555555"/>
    <n v="35"/>
    <s v="Sa"/>
    <n v="0.60718749999999999"/>
    <n v="40"/>
    <s v="Sa"/>
    <n v="0.60827546296296298"/>
    <n v="43"/>
    <s v="Sa"/>
    <n v="0.60892361111111104"/>
    <n v="34"/>
    <s v="Sa"/>
    <n v="0.60968750000000005"/>
    <n v="40"/>
    <s v="Sa"/>
    <n v="0.610810185185185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9166666666667531"/>
    <n v="30.133333333333461"/>
    <x v="1"/>
    <x v="1"/>
    <x v="0"/>
  </r>
  <r>
    <n v="45"/>
    <d v="2021-06-26T15:45:29"/>
    <n v="1020710"/>
    <m/>
    <m/>
    <m/>
    <m/>
    <m/>
    <m/>
    <m/>
    <m/>
    <s v="Sa"/>
    <d v="1899-12-30T14:05:26"/>
    <m/>
    <s v="Sa"/>
    <d v="1899-12-30T14:09:39"/>
    <m/>
    <m/>
    <m/>
    <m/>
    <s v="Sa"/>
    <d v="1899-12-30T14:43:57"/>
    <m/>
    <m/>
    <m/>
    <x v="2"/>
    <s v="29-1_VervinsO7"/>
    <m/>
    <s v="VervinsO"/>
    <m/>
    <m/>
    <m/>
    <m/>
    <m/>
    <m/>
    <m/>
    <m/>
    <m/>
    <m/>
    <m/>
    <m/>
    <m/>
    <m/>
    <m/>
    <n v="16"/>
    <n v="46"/>
    <s v="Sa"/>
    <d v="1899-12-30T14:11:49"/>
    <n v="39"/>
    <d v="1899-12-30T00:01:28"/>
    <d v="1899-12-30T14:13:17"/>
    <n v="43"/>
    <d v="1899-12-30T00:00:47"/>
    <d v="1899-12-30T14:14:04"/>
    <n v="46"/>
    <d v="1899-12-30T00:03:23"/>
    <d v="1899-12-30T14:17:27"/>
    <n v="43"/>
    <d v="1899-12-30T00:01:27"/>
    <d v="1899-12-30T14:18:54"/>
    <n v="39"/>
    <d v="1899-12-30T00:01:45"/>
    <d v="1899-12-30T14:20:39"/>
    <n v="40"/>
    <d v="1899-12-30T00:01:25"/>
    <d v="1899-12-30T14:22:04"/>
    <n v="40"/>
    <d v="1899-12-30T00:01:50"/>
    <d v="1899-12-30T14:23:54"/>
    <n v="48"/>
    <d v="1899-12-30T00:01:59"/>
    <d v="1899-12-30T14:25:53"/>
    <n v="48"/>
    <d v="1899-12-30T00:01:58"/>
    <d v="1899-12-30T14:27:51"/>
    <n v="44"/>
    <d v="1899-12-30T00:01:37"/>
    <d v="1899-12-30T14:29:28"/>
    <n v="44"/>
    <d v="1899-12-30T00:02:08"/>
    <d v="1899-12-30T14:31:36"/>
    <n v="45"/>
    <s v="Sa"/>
    <n v="0.60736111111111113"/>
    <n v="45"/>
    <s v="Sa"/>
    <n v="0.60920138888888886"/>
    <n v="47"/>
    <s v="Sa"/>
    <n v="0.61107638888888893"/>
    <n v="47"/>
    <s v="Sa"/>
    <n v="0.61322916666666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1666666666666323"/>
    <n v="34.300000000000082"/>
    <x v="2"/>
    <x v="2"/>
    <x v="0"/>
  </r>
  <r>
    <n v="46"/>
    <d v="2021-06-26T15:46:07"/>
    <n v="2074297"/>
    <m/>
    <m/>
    <m/>
    <m/>
    <m/>
    <m/>
    <m/>
    <m/>
    <s v="Sa"/>
    <d v="1899-12-30T14:05:57"/>
    <m/>
    <s v="Sa"/>
    <d v="1899-12-30T14:09:40"/>
    <m/>
    <m/>
    <m/>
    <m/>
    <s v="Sa"/>
    <d v="1899-12-30T14:43:31"/>
    <m/>
    <m/>
    <m/>
    <x v="2"/>
    <s v="Jeremie THENOZ"/>
    <m/>
    <m/>
    <m/>
    <m/>
    <m/>
    <m/>
    <m/>
    <m/>
    <m/>
    <m/>
    <m/>
    <m/>
    <m/>
    <m/>
    <m/>
    <m/>
    <m/>
    <n v="16"/>
    <n v="46"/>
    <s v="Sa"/>
    <d v="1899-12-30T14:11:45"/>
    <n v="46"/>
    <d v="1899-12-30T00:02:53"/>
    <d v="1899-12-30T14:14:38"/>
    <n v="47"/>
    <d v="1899-12-30T00:01:27"/>
    <d v="1899-12-30T14:16:05"/>
    <n v="47"/>
    <d v="1899-12-30T00:02:08"/>
    <d v="1899-12-30T14:18:13"/>
    <n v="45"/>
    <d v="1899-12-30T00:04:00"/>
    <d v="1899-12-30T14:22:13"/>
    <n v="45"/>
    <d v="1899-12-30T00:02:18"/>
    <d v="1899-12-30T14:24:31"/>
    <n v="44"/>
    <d v="1899-12-30T00:01:42"/>
    <d v="1899-12-30T14:26:13"/>
    <n v="106"/>
    <d v="1899-12-30T00:03:57"/>
    <d v="1899-12-30T14:30:10"/>
    <n v="43"/>
    <d v="1899-12-30T00:02:02"/>
    <d v="1899-12-30T14:32:12"/>
    <n v="48"/>
    <d v="1899-12-30T00:02:38"/>
    <d v="1899-12-30T14:34:50"/>
    <n v="48"/>
    <d v="1899-12-30T00:01:48"/>
    <d v="1899-12-30T14:36:38"/>
    <n v="39"/>
    <d v="1899-12-30T00:01:28"/>
    <d v="1899-12-30T14:38:06"/>
    <n v="39"/>
    <s v="Sa"/>
    <n v="0.61056712962962967"/>
    <n v="43"/>
    <s v="Sa"/>
    <n v="0.61104166666666659"/>
    <n v="40"/>
    <s v="Sa"/>
    <n v="0.61212962962962958"/>
    <n v="40"/>
    <s v="Sa"/>
    <n v="0.61313657407407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0833333333332327"/>
    <n v="33.850000000000016"/>
    <x v="11"/>
    <x v="0"/>
    <x v="0"/>
  </r>
  <r>
    <n v="47"/>
    <d v="2021-06-26T15:46:24"/>
    <n v="2311186"/>
    <m/>
    <m/>
    <m/>
    <m/>
    <m/>
    <m/>
    <m/>
    <m/>
    <s v="Sa"/>
    <d v="1899-12-30T14:05:41"/>
    <m/>
    <s v="Sa"/>
    <d v="1899-12-30T14:09:47"/>
    <m/>
    <m/>
    <m/>
    <m/>
    <s v="Sa"/>
    <d v="1899-12-30T14:43:22"/>
    <m/>
    <m/>
    <m/>
    <x v="2"/>
    <s v="30-2_B77 5"/>
    <m/>
    <s v="Balise77"/>
    <m/>
    <m/>
    <m/>
    <m/>
    <m/>
    <m/>
    <m/>
    <m/>
    <m/>
    <m/>
    <m/>
    <m/>
    <m/>
    <m/>
    <m/>
    <n v="17"/>
    <n v="39"/>
    <s v="Sa"/>
    <d v="1899-12-30T14:10:55"/>
    <n v="39"/>
    <d v="1899-12-30T00:01:07"/>
    <d v="1899-12-30T14:12:02"/>
    <n v="40"/>
    <d v="1899-12-30T00:01:09"/>
    <d v="1899-12-30T14:13:11"/>
    <n v="40"/>
    <d v="1899-12-30T00:01:33"/>
    <d v="1899-12-30T14:14:44"/>
    <n v="43"/>
    <d v="1899-12-30T00:00:58"/>
    <d v="1899-12-30T14:15:42"/>
    <n v="43"/>
    <d v="1899-12-30T00:01:07"/>
    <d v="1899-12-30T14:16:49"/>
    <n v="46"/>
    <d v="1899-12-30T00:02:57"/>
    <d v="1899-12-30T14:19:46"/>
    <n v="46"/>
    <d v="1899-12-30T00:02:55"/>
    <d v="1899-12-30T14:22:41"/>
    <n v="32"/>
    <d v="1899-12-30T00:02:54"/>
    <d v="1899-12-30T14:25:35"/>
    <n v="48"/>
    <d v="1899-12-30T00:01:20"/>
    <d v="1899-12-30T14:26:55"/>
    <n v="48"/>
    <d v="1899-12-30T00:01:45"/>
    <d v="1899-12-30T14:28:40"/>
    <n v="42"/>
    <d v="1899-12-30T00:01:36"/>
    <d v="1899-12-30T14:30:16"/>
    <n v="44"/>
    <s v="Sa"/>
    <n v="0.60515046296296293"/>
    <n v="44"/>
    <s v="Sa"/>
    <n v="0.60648148148148151"/>
    <n v="45"/>
    <s v="Sa"/>
    <n v="0.60848379629629623"/>
    <n v="45"/>
    <s v="Sa"/>
    <n v="0.61162037037037031"/>
    <n v="47"/>
    <s v="Sa"/>
    <n v="0.613113425925925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133333333333244"/>
    <n v="33.583333333333201"/>
    <x v="10"/>
    <x v="1"/>
    <x v="0"/>
  </r>
  <r>
    <n v="48"/>
    <d v="2021-06-26T15:47:07"/>
    <n v="2017715"/>
    <m/>
    <m/>
    <m/>
    <m/>
    <m/>
    <m/>
    <m/>
    <m/>
    <s v="Sa"/>
    <d v="1899-12-30T14:05:01"/>
    <m/>
    <s v="Sa"/>
    <d v="1899-12-30T14:09:50"/>
    <m/>
    <m/>
    <m/>
    <m/>
    <s v="Sa"/>
    <d v="1899-12-30T14:41:06"/>
    <m/>
    <m/>
    <m/>
    <x v="2"/>
    <s v="40-1_TSO 2"/>
    <m/>
    <s v="TSO"/>
    <m/>
    <m/>
    <m/>
    <m/>
    <m/>
    <m/>
    <m/>
    <m/>
    <m/>
    <m/>
    <m/>
    <m/>
    <m/>
    <m/>
    <m/>
    <n v="17"/>
    <n v="46"/>
    <s v="Sa"/>
    <d v="1899-12-30T14:12:09"/>
    <n v="46"/>
    <d v="1899-12-30T00:02:24"/>
    <d v="1899-12-30T14:14:33"/>
    <n v="40"/>
    <d v="1899-12-30T00:01:22"/>
    <d v="1899-12-30T14:15:55"/>
    <n v="40"/>
    <d v="1899-12-30T00:01:41"/>
    <d v="1899-12-30T14:17:36"/>
    <n v="43"/>
    <d v="1899-12-30T00:01:03"/>
    <d v="1899-12-30T14:18:39"/>
    <n v="43"/>
    <d v="1899-12-30T00:01:05"/>
    <d v="1899-12-30T14:19:44"/>
    <n v="39"/>
    <d v="1899-12-30T00:01:36"/>
    <d v="1899-12-30T14:21:20"/>
    <n v="39"/>
    <d v="1899-12-30T00:01:25"/>
    <d v="1899-12-30T14:22:45"/>
    <n v="44"/>
    <d v="1899-12-30T00:01:25"/>
    <d v="1899-12-30T14:24:10"/>
    <n v="48"/>
    <d v="1899-12-30T00:02:24"/>
    <d v="1899-12-30T14:26:34"/>
    <n v="48"/>
    <d v="1899-12-30T00:01:48"/>
    <d v="1899-12-30T14:28:22"/>
    <n v="44"/>
    <d v="1899-12-30T00:01:20"/>
    <d v="1899-12-30T14:29:42"/>
    <n v="45"/>
    <s v="Sa"/>
    <n v="0.6065625"/>
    <n v="37"/>
    <s v="Sa"/>
    <n v="0.60781249999999998"/>
    <n v="47"/>
    <s v="Sa"/>
    <n v="0.6095949074074074"/>
    <n v="47"/>
    <s v="Sa"/>
    <n v="0.6111226851851852"/>
    <n v="45"/>
    <s v="Sa"/>
    <n v="0.611782407407407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3166666666666558"/>
    <n v="31.266666666666705"/>
    <x v="6"/>
    <x v="0"/>
    <x v="0"/>
  </r>
  <r>
    <n v="49"/>
    <d v="2021-06-26T15:48:31"/>
    <n v="2420989"/>
    <m/>
    <m/>
    <m/>
    <m/>
    <m/>
    <m/>
    <m/>
    <m/>
    <s v="Sa"/>
    <d v="1899-12-30T14:06:33"/>
    <m/>
    <s v="Sa"/>
    <d v="1899-12-30T14:09:51"/>
    <m/>
    <m/>
    <m/>
    <m/>
    <s v="Sa"/>
    <d v="1899-12-30T14:44:45"/>
    <m/>
    <m/>
    <m/>
    <x v="2"/>
    <s v="31-1_B77 6"/>
    <m/>
    <s v="Balise77"/>
    <m/>
    <m/>
    <m/>
    <m/>
    <m/>
    <m/>
    <m/>
    <m/>
    <m/>
    <m/>
    <m/>
    <m/>
    <m/>
    <m/>
    <m/>
    <n v="17"/>
    <n v="40"/>
    <s v="Sa"/>
    <d v="1899-12-30T14:10:56"/>
    <n v="40"/>
    <d v="1899-12-30T00:01:41"/>
    <d v="1899-12-30T14:12:37"/>
    <n v="43"/>
    <d v="1899-12-30T00:01:03"/>
    <d v="1899-12-30T14:13:40"/>
    <n v="43"/>
    <d v="1899-12-30T00:02:14"/>
    <d v="1899-12-30T14:15:54"/>
    <n v="39"/>
    <d v="1899-12-30T00:01:31"/>
    <d v="1899-12-30T14:17:25"/>
    <n v="39"/>
    <d v="1899-12-30T00:01:02"/>
    <d v="1899-12-30T14:18:27"/>
    <n v="48"/>
    <d v="1899-12-30T00:01:30"/>
    <d v="1899-12-30T14:19:57"/>
    <n v="48"/>
    <d v="1899-12-30T00:01:51"/>
    <d v="1899-12-30T14:21:48"/>
    <n v="44"/>
    <d v="1899-12-30T00:01:30"/>
    <d v="1899-12-30T14:23:18"/>
    <n v="44"/>
    <d v="1899-12-30T00:02:05"/>
    <d v="1899-12-30T14:25:23"/>
    <n v="45"/>
    <d v="1899-12-30T00:02:46"/>
    <d v="1899-12-30T14:28:09"/>
    <n v="45"/>
    <d v="1899-12-30T00:02:02"/>
    <d v="1899-12-30T14:30:11"/>
    <n v="42"/>
    <s v="Sa"/>
    <n v="0.60629629629629633"/>
    <n v="47"/>
    <s v="Sa"/>
    <n v="0.60810185185185184"/>
    <n v="47"/>
    <s v="Sa"/>
    <n v="0.60961805555555559"/>
    <n v="46"/>
    <s v="Sa"/>
    <n v="0.61199074074074067"/>
    <n v="46"/>
    <s v="Sa"/>
    <n v="0.613912037037037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0833333333333961"/>
    <n v="34.90000000000002"/>
    <x v="3"/>
    <x v="1"/>
    <x v="0"/>
  </r>
  <r>
    <n v="50"/>
    <d v="2021-06-26T15:51:03"/>
    <n v="1020715"/>
    <m/>
    <m/>
    <m/>
    <m/>
    <m/>
    <m/>
    <m/>
    <m/>
    <s v="Sa"/>
    <d v="1899-12-30T14:07:10"/>
    <m/>
    <s v="Sa"/>
    <d v="1899-12-30T14:09:52"/>
    <m/>
    <m/>
    <m/>
    <m/>
    <s v="Sa"/>
    <d v="1899-12-30T14:33:41"/>
    <m/>
    <m/>
    <m/>
    <x v="2"/>
    <s v="26-1_B77 - VERVINSO"/>
    <m/>
    <s v="VervinsO"/>
    <m/>
    <m/>
    <m/>
    <m/>
    <m/>
    <m/>
    <m/>
    <m/>
    <m/>
    <m/>
    <m/>
    <m/>
    <m/>
    <m/>
    <m/>
    <n v="12"/>
    <n v="39"/>
    <s v="Sa"/>
    <d v="1899-12-30T14:11:06"/>
    <n v="31"/>
    <d v="1899-12-30T00:01:19"/>
    <d v="1899-12-30T14:12:25"/>
    <n v="40"/>
    <d v="1899-12-30T00:02:04"/>
    <d v="1899-12-30T14:14:29"/>
    <n v="32"/>
    <d v="1899-12-30T00:02:55"/>
    <d v="1899-12-30T14:17:24"/>
    <n v="38"/>
    <d v="1899-12-30T00:01:56"/>
    <d v="1899-12-30T14:19:20"/>
    <n v="33"/>
    <d v="1899-12-30T00:01:31"/>
    <d v="1899-12-30T14:20:51"/>
    <n v="42"/>
    <d v="1899-12-30T00:02:09"/>
    <d v="1899-12-30T14:23:00"/>
    <n v="34"/>
    <d v="1899-12-30T00:01:13"/>
    <d v="1899-12-30T14:24:13"/>
    <n v="37"/>
    <d v="1899-12-30T00:02:11"/>
    <d v="1899-12-30T14:26:24"/>
    <n v="35"/>
    <d v="1899-12-30T00:02:02"/>
    <d v="1899-12-30T14:28:26"/>
    <n v="41"/>
    <d v="1899-12-30T00:01:33"/>
    <d v="1899-12-30T14:29:59"/>
    <n v="36"/>
    <d v="1899-12-30T00:02:05"/>
    <d v="1899-12-30T14:32: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333333333332597"/>
    <n v="23.816666666666499"/>
    <x v="15"/>
    <x v="3"/>
    <x v="1"/>
  </r>
  <r>
    <n v="51"/>
    <d v="2021-06-26T15:54:08"/>
    <n v="501481"/>
    <m/>
    <m/>
    <m/>
    <m/>
    <m/>
    <m/>
    <m/>
    <m/>
    <m/>
    <d v="1899-12-30T23:59:59"/>
    <m/>
    <s v="Sa"/>
    <d v="1899-12-30T14:09:37"/>
    <m/>
    <m/>
    <m/>
    <m/>
    <s v="Sa"/>
    <d v="1899-12-30T14:51:48"/>
    <m/>
    <m/>
    <m/>
    <x v="2"/>
    <s v="35-1_ASQ'O 3"/>
    <m/>
    <s v="ASQO"/>
    <m/>
    <m/>
    <m/>
    <m/>
    <m/>
    <m/>
    <m/>
    <m/>
    <m/>
    <m/>
    <m/>
    <m/>
    <m/>
    <m/>
    <m/>
    <n v="16"/>
    <n v="40"/>
    <s v="Sa"/>
    <d v="1899-12-30T14:10:41"/>
    <n v="40"/>
    <d v="1899-12-30T00:01:45"/>
    <d v="1899-12-30T14:12:26"/>
    <n v="43"/>
    <d v="1899-12-30T00:01:07"/>
    <d v="1899-12-30T14:13:33"/>
    <n v="39"/>
    <d v="1899-12-30T00:04:40"/>
    <d v="1899-12-30T14:18:13"/>
    <n v="39"/>
    <d v="1899-12-30T00:01:11"/>
    <d v="1899-12-30T14:19:24"/>
    <n v="44"/>
    <d v="1899-12-30T00:05:07"/>
    <d v="1899-12-30T14:24:31"/>
    <n v="44"/>
    <d v="1899-12-30T00:02:20"/>
    <d v="1899-12-30T14:26:51"/>
    <n v="43"/>
    <d v="1899-12-30T00:01:56"/>
    <d v="1899-12-30T14:28:47"/>
    <n v="48"/>
    <d v="1899-12-30T00:02:03"/>
    <d v="1899-12-30T14:30:50"/>
    <n v="48"/>
    <d v="1899-12-30T00:02:01"/>
    <d v="1899-12-30T14:32:51"/>
    <n v="45"/>
    <d v="1899-12-30T00:02:20"/>
    <d v="1899-12-30T14:35:11"/>
    <n v="45"/>
    <d v="1899-12-30T00:02:29"/>
    <d v="1899-12-30T14:37:40"/>
    <n v="47"/>
    <s v="Sa"/>
    <n v="0.61101851851851852"/>
    <n v="47"/>
    <s v="Sa"/>
    <n v="0.6131712962962963"/>
    <n v="46"/>
    <s v="Sa"/>
    <n v="0.61576388888888889"/>
    <n v="46"/>
    <s v="Sa"/>
    <n v="0.61870370370370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0666666666667801"/>
    <n v="42.183333333333422"/>
    <x v="7"/>
    <x v="0"/>
    <x v="0"/>
  </r>
  <r>
    <n v="52"/>
    <d v="2021-06-26T15:54:18"/>
    <n v="2086249"/>
    <m/>
    <m/>
    <m/>
    <m/>
    <m/>
    <m/>
    <m/>
    <m/>
    <s v="Sa"/>
    <d v="1899-12-30T14:05:06"/>
    <m/>
    <s v="Sa"/>
    <d v="1899-12-30T14:09:46"/>
    <m/>
    <m/>
    <m/>
    <m/>
    <s v="Sa"/>
    <d v="1899-12-30T14:51:47"/>
    <m/>
    <m/>
    <m/>
    <x v="2"/>
    <s v="LALLU NOLWENN"/>
    <m/>
    <s v="ESPAD"/>
    <m/>
    <m/>
    <m/>
    <m/>
    <m/>
    <m/>
    <m/>
    <m/>
    <m/>
    <m/>
    <m/>
    <m/>
    <m/>
    <m/>
    <m/>
    <n v="16"/>
    <n v="46"/>
    <s v="Sa"/>
    <d v="1899-12-30T14:12:21"/>
    <n v="46"/>
    <d v="1899-12-30T00:03:05"/>
    <d v="1899-12-30T14:15:26"/>
    <n v="40"/>
    <d v="1899-12-30T00:01:55"/>
    <d v="1899-12-30T14:17:21"/>
    <n v="40"/>
    <d v="1899-12-30T00:01:57"/>
    <d v="1899-12-30T14:19:18"/>
    <n v="43"/>
    <d v="1899-12-30T00:01:34"/>
    <d v="1899-12-30T14:20:52"/>
    <n v="43"/>
    <d v="1899-12-30T00:01:15"/>
    <d v="1899-12-30T14:22:07"/>
    <n v="39"/>
    <d v="1899-12-30T00:02:01"/>
    <d v="1899-12-30T14:24:08"/>
    <n v="39"/>
    <d v="1899-12-30T00:01:17"/>
    <d v="1899-12-30T14:25:25"/>
    <n v="48"/>
    <d v="1899-12-30T00:02:43"/>
    <d v="1899-12-30T14:28:08"/>
    <n v="48"/>
    <d v="1899-12-30T00:02:27"/>
    <d v="1899-12-30T14:30:35"/>
    <n v="44"/>
    <d v="1899-12-30T00:01:58"/>
    <d v="1899-12-30T14:32:33"/>
    <n v="44"/>
    <d v="1899-12-30T00:02:47"/>
    <d v="1899-12-30T14:35:20"/>
    <n v="45"/>
    <s v="Sa"/>
    <n v="0.61136574074074079"/>
    <n v="45"/>
    <s v="Sa"/>
    <n v="0.61383101851851851"/>
    <n v="47"/>
    <s v="Sa"/>
    <n v="0.61743055555555559"/>
    <n v="32"/>
    <s v="Sa"/>
    <n v="0.61907407407407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83333333333151"/>
    <n v="42.016666666666623"/>
    <x v="16"/>
    <x v="0"/>
    <x v="0"/>
  </r>
  <r>
    <n v="53"/>
    <d v="2021-06-26T15:58:33"/>
    <n v="2061522"/>
    <m/>
    <m/>
    <m/>
    <m/>
    <m/>
    <m/>
    <m/>
    <m/>
    <s v="Sa"/>
    <d v="1899-12-30T14:06:22"/>
    <m/>
    <s v="Sa"/>
    <d v="1899-12-30T14:09:53"/>
    <m/>
    <m/>
    <m/>
    <m/>
    <s v="Sa"/>
    <d v="1899-12-30T14:44:36"/>
    <m/>
    <m/>
    <m/>
    <x v="2"/>
    <n v="2061522"/>
    <m/>
    <m/>
    <m/>
    <m/>
    <m/>
    <m/>
    <m/>
    <m/>
    <m/>
    <m/>
    <m/>
    <m/>
    <m/>
    <m/>
    <m/>
    <m/>
    <m/>
    <n v="16"/>
    <n v="46"/>
    <s v="Sa"/>
    <d v="1899-12-30T14:12:11"/>
    <n v="46"/>
    <d v="1899-12-30T00:02:29"/>
    <d v="1899-12-30T14:14:40"/>
    <n v="47"/>
    <d v="1899-12-30T00:01:56"/>
    <d v="1899-12-30T14:16:36"/>
    <n v="47"/>
    <d v="1899-12-30T00:01:50"/>
    <d v="1899-12-30T14:18:26"/>
    <n v="45"/>
    <d v="1899-12-30T00:02:35"/>
    <d v="1899-12-30T14:21:01"/>
    <n v="45"/>
    <d v="1899-12-30T00:02:48"/>
    <d v="1899-12-30T14:23:49"/>
    <n v="44"/>
    <d v="1899-12-30T00:01:16"/>
    <d v="1899-12-30T14:25:05"/>
    <n v="44"/>
    <d v="1899-12-30T00:03:29"/>
    <d v="1899-12-30T14:28:34"/>
    <n v="48"/>
    <d v="1899-12-30T00:02:09"/>
    <d v="1899-12-30T14:30:43"/>
    <n v="48"/>
    <d v="1899-12-30T00:02:15"/>
    <d v="1899-12-30T14:32:58"/>
    <n v="39"/>
    <d v="1899-12-30T00:01:30"/>
    <d v="1899-12-30T14:34:28"/>
    <n v="39"/>
    <d v="1899-12-30T00:04:56"/>
    <d v="1899-12-30T14:39:24"/>
    <n v="43"/>
    <s v="Sa"/>
    <n v="0.61106481481481478"/>
    <n v="43"/>
    <s v="Sa"/>
    <n v="0.61189814814814814"/>
    <n v="40"/>
    <s v="Sa"/>
    <n v="0.6130092592592592"/>
    <n v="40"/>
    <s v="Sa"/>
    <n v="0.613981481481481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3000000000000398"/>
    <n v="34.716666666666605"/>
    <x v="5"/>
    <x v="2"/>
    <x v="0"/>
  </r>
  <r>
    <n v="54"/>
    <d v="2021-06-26T15:58:36"/>
    <n v="2049174"/>
    <m/>
    <m/>
    <m/>
    <m/>
    <m/>
    <m/>
    <m/>
    <m/>
    <s v="Sa"/>
    <d v="1899-12-30T12:57:32"/>
    <m/>
    <s v="Sa"/>
    <d v="1899-12-30T13:03:32"/>
    <m/>
    <m/>
    <m/>
    <m/>
    <s v="Sa"/>
    <d v="1899-12-30T13:31:09"/>
    <m/>
    <m/>
    <m/>
    <x v="3"/>
    <s v="43-2_COLE2"/>
    <m/>
    <s v="COLE"/>
    <m/>
    <m/>
    <m/>
    <m/>
    <m/>
    <m/>
    <m/>
    <m/>
    <m/>
    <m/>
    <m/>
    <m/>
    <m/>
    <m/>
    <m/>
    <n v="10"/>
    <n v="112"/>
    <s v="Sa"/>
    <d v="1899-12-30T13:08:23"/>
    <n v="103"/>
    <s v="Sa"/>
    <n v="0.54828703703703707"/>
    <n v="126"/>
    <d v="1899-12-30T00:00:39"/>
    <n v="0.54967592592592596"/>
    <n v="117"/>
    <s v="Sa"/>
    <n v="0.55015046296296299"/>
    <n v="120"/>
    <s v="Sa"/>
    <n v="0.55115740740740737"/>
    <n v="127"/>
    <s v="Sa"/>
    <n v="0.55175925925925928"/>
    <n v="129"/>
    <s v="Sa"/>
    <n v="0.55304398148148148"/>
    <n v="118"/>
    <s v="Sa"/>
    <n v="0.55557870370370377"/>
    <n v="124"/>
    <s v="Sa"/>
    <n v="0.55687500000000001"/>
    <n v="100"/>
    <s v="Sa"/>
    <n v="0.559432870370370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8499999999999588"/>
    <n v="27.616666666666614"/>
    <x v="5"/>
    <x v="2"/>
    <x v="0"/>
  </r>
  <r>
    <n v="55"/>
    <d v="2021-06-26T15:59:16"/>
    <n v="38517"/>
    <m/>
    <m/>
    <m/>
    <m/>
    <m/>
    <m/>
    <m/>
    <m/>
    <m/>
    <d v="1899-12-30T23:59:59"/>
    <m/>
    <m/>
    <d v="1899-12-30T14:09:38"/>
    <m/>
    <m/>
    <m/>
    <m/>
    <m/>
    <d v="1899-12-30T14:56:37"/>
    <m/>
    <m/>
    <m/>
    <x v="2"/>
    <s v="34-1_VervinsO6"/>
    <m/>
    <s v="VervinsO"/>
    <m/>
    <m/>
    <m/>
    <m/>
    <m/>
    <m/>
    <m/>
    <m/>
    <m/>
    <m/>
    <m/>
    <m/>
    <m/>
    <m/>
    <m/>
    <n v="17"/>
    <n v="39"/>
    <m/>
    <d v="1899-12-30T14:11:57"/>
    <n v="35"/>
    <d v="1899-12-30T00:00:39"/>
    <d v="1899-12-30T14:12:36"/>
    <n v="40"/>
    <d v="1899-12-30T00:02:21"/>
    <d v="1899-12-30T14:14:57"/>
    <n v="40"/>
    <d v="1899-12-30T00:02:08"/>
    <d v="1899-12-30T14:17:05"/>
    <n v="43"/>
    <d v="1899-12-30T00:01:08"/>
    <d v="1899-12-30T14:18:13"/>
    <n v="43"/>
    <d v="1899-12-30T00:01:14"/>
    <d v="1899-12-30T14:19:27"/>
    <n v="44"/>
    <d v="1899-12-30T00:02:14"/>
    <d v="1899-12-30T14:21:41"/>
    <n v="44"/>
    <d v="1899-12-30T00:02:51"/>
    <d v="1899-12-30T14:24:32"/>
    <n v="45"/>
    <d v="1899-12-30T00:03:35"/>
    <d v="1899-12-30T14:28:07"/>
    <n v="45"/>
    <d v="1899-12-30T00:02:51"/>
    <d v="1899-12-30T14:30:58"/>
    <n v="48"/>
    <d v="1899-12-30T00:02:41"/>
    <d v="1899-12-30T14:33:39"/>
    <n v="48"/>
    <d v="1899-12-30T00:02:33"/>
    <d v="1899-12-30T14:36:12"/>
    <n v="47"/>
    <m/>
    <n v="0.6111805555555555"/>
    <n v="47"/>
    <m/>
    <n v="0.6135532407407408"/>
    <n v="46"/>
    <m/>
    <n v="0.61909722222222219"/>
    <n v="46"/>
    <m/>
    <n v="0.62173611111111116"/>
    <n v="39"/>
    <m/>
    <n v="0.622592592592592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3166666666666558"/>
    <n v="46.983333333333221"/>
    <x v="13"/>
    <x v="1"/>
    <x v="0"/>
  </r>
  <r>
    <n v="56"/>
    <d v="2021-06-26T15:59:44"/>
    <n v="1020700"/>
    <m/>
    <m/>
    <m/>
    <m/>
    <m/>
    <m/>
    <m/>
    <m/>
    <s v="Sa"/>
    <d v="1899-12-30T14:06:42"/>
    <m/>
    <s v="Sa"/>
    <d v="1899-12-30T14:09:44"/>
    <m/>
    <m/>
    <m/>
    <m/>
    <s v="Sa"/>
    <d v="1899-12-30T14:45:54"/>
    <m/>
    <m/>
    <m/>
    <x v="2"/>
    <s v="41-1_VervinsO8"/>
    <m/>
    <s v="VervinsO"/>
    <m/>
    <m/>
    <m/>
    <m/>
    <m/>
    <m/>
    <m/>
    <m/>
    <m/>
    <m/>
    <m/>
    <m/>
    <m/>
    <m/>
    <m/>
    <n v="16"/>
    <n v="46"/>
    <s v="Sa"/>
    <d v="1899-12-30T14:11:57"/>
    <n v="46"/>
    <d v="1899-12-30T00:02:28"/>
    <d v="1899-12-30T14:14:25"/>
    <n v="47"/>
    <d v="1899-12-30T00:01:38"/>
    <d v="1899-12-30T14:16:03"/>
    <n v="47"/>
    <d v="1899-12-30T00:02:16"/>
    <d v="1899-12-30T14:18:19"/>
    <n v="45"/>
    <d v="1899-12-30T00:03:44"/>
    <d v="1899-12-30T14:22:03"/>
    <n v="45"/>
    <d v="1899-12-30T00:03:35"/>
    <d v="1899-12-30T14:25:38"/>
    <n v="44"/>
    <d v="1899-12-30T00:01:24"/>
    <d v="1899-12-30T14:27:02"/>
    <n v="44"/>
    <d v="1899-12-30T00:02:35"/>
    <d v="1899-12-30T14:29:37"/>
    <n v="48"/>
    <d v="1899-12-30T00:03:18"/>
    <d v="1899-12-30T14:32:55"/>
    <n v="48"/>
    <d v="1899-12-30T00:01:56"/>
    <d v="1899-12-30T14:34:51"/>
    <n v="39"/>
    <d v="1899-12-30T00:04:29"/>
    <d v="1899-12-30T14:39:20"/>
    <n v="39"/>
    <d v="1899-12-30T00:01:09"/>
    <d v="1899-12-30T14:40:29"/>
    <n v="43"/>
    <s v="Sa"/>
    <n v="0.61199074074074067"/>
    <n v="43"/>
    <s v="Sa"/>
    <n v="0.61291666666666667"/>
    <n v="40"/>
    <s v="Sa"/>
    <n v="0.61395833333333327"/>
    <n v="40"/>
    <s v="Sa"/>
    <n v="0.614930555555555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2166666666666401"/>
    <n v="36.166666666666671"/>
    <x v="4"/>
    <x v="0"/>
    <x v="0"/>
  </r>
  <r>
    <n v="57"/>
    <d v="2021-06-26T15:59:56"/>
    <n v="2039903"/>
    <m/>
    <m/>
    <m/>
    <m/>
    <m/>
    <m/>
    <m/>
    <m/>
    <s v="Sa"/>
    <d v="1899-12-30T14:05:11"/>
    <m/>
    <s v="Sa"/>
    <d v="1899-12-30T14:09:36"/>
    <m/>
    <m/>
    <m/>
    <m/>
    <s v="Sa"/>
    <d v="1899-12-30T14:55:06"/>
    <m/>
    <m/>
    <m/>
    <x v="2"/>
    <s v="38-1_GO78-2"/>
    <m/>
    <s v="GO 78"/>
    <m/>
    <m/>
    <m/>
    <m/>
    <m/>
    <m/>
    <m/>
    <m/>
    <m/>
    <m/>
    <m/>
    <m/>
    <m/>
    <m/>
    <m/>
    <n v="17"/>
    <n v="46"/>
    <s v="Sa"/>
    <d v="1899-12-30T14:12:02"/>
    <n v="46"/>
    <d v="1899-12-30T00:02:43"/>
    <d v="1899-12-30T14:14:45"/>
    <n v="40"/>
    <d v="1899-12-30T00:01:24"/>
    <d v="1899-12-30T14:16:09"/>
    <n v="40"/>
    <d v="1899-12-30T00:01:50"/>
    <d v="1899-12-30T14:17:59"/>
    <n v="42"/>
    <d v="1899-12-30T00:07:24"/>
    <d v="1899-12-30T14:25:23"/>
    <n v="47"/>
    <d v="1899-12-30T00:02:34"/>
    <d v="1899-12-30T14:27:57"/>
    <n v="45"/>
    <d v="1899-12-30T00:02:48"/>
    <d v="1899-12-30T14:30:45"/>
    <n v="45"/>
    <d v="1899-12-30T00:02:35"/>
    <d v="1899-12-30T14:33:20"/>
    <n v="47"/>
    <d v="1899-12-30T00:02:54"/>
    <d v="1899-12-30T14:36:14"/>
    <n v="43"/>
    <d v="1899-12-30T00:01:56"/>
    <d v="1899-12-30T14:38:10"/>
    <n v="43"/>
    <d v="1899-12-30T00:01:26"/>
    <d v="1899-12-30T14:39:36"/>
    <n v="44"/>
    <d v="1899-12-30T00:02:11"/>
    <d v="1899-12-30T14:41:47"/>
    <n v="44"/>
    <s v="Sa"/>
    <n v="0.61486111111111108"/>
    <n v="39"/>
    <s v="Sa"/>
    <n v="0.61651620370370364"/>
    <n v="39"/>
    <s v="Sa"/>
    <n v="0.61743055555555559"/>
    <n v="48"/>
    <s v="Sa"/>
    <n v="0.61965277777777772"/>
    <n v="48"/>
    <s v="Sa"/>
    <n v="0.621099537037037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4333333333332874"/>
    <n v="45.500000000000078"/>
    <x v="12"/>
    <x v="0"/>
    <x v="0"/>
  </r>
  <r>
    <n v="54"/>
    <d v="2021-06-26T16:50:02"/>
    <n v="1020715"/>
    <m/>
    <m/>
    <m/>
    <m/>
    <m/>
    <m/>
    <m/>
    <m/>
    <s v="Sa"/>
    <d v="1899-12-30T15:37:43"/>
    <m/>
    <s v="Sa"/>
    <d v="1899-12-30T15:43:57"/>
    <m/>
    <m/>
    <m/>
    <m/>
    <s v="Sa"/>
    <d v="1899-12-30T15:47:11"/>
    <m/>
    <m/>
    <m/>
    <x v="1"/>
    <s v="26-1_B77 - VERVINSO #2"/>
    <m/>
    <s v="VervinsO"/>
    <m/>
    <m/>
    <m/>
    <m/>
    <m/>
    <m/>
    <m/>
    <m/>
    <m/>
    <m/>
    <m/>
    <m/>
    <m/>
    <m/>
    <m/>
    <n v="15"/>
    <n v="150"/>
    <s v="Sa"/>
    <d v="1899-12-30T15:45:54"/>
    <n v="152"/>
    <s v="Sa"/>
    <d v="1899-12-30T15:45:53"/>
    <n v="156"/>
    <s v="Sa"/>
    <d v="1899-12-30T15:46:03"/>
    <n v="153"/>
    <s v="Sa"/>
    <d v="1899-12-30T15:46:08"/>
    <n v="154"/>
    <s v="Sa"/>
    <d v="1899-12-30T15:46:12"/>
    <n v="155"/>
    <s v="Sa"/>
    <d v="1899-12-30T15:46:14"/>
    <n v="161"/>
    <s v="Sa"/>
    <d v="1899-12-30T15:46:21"/>
    <n v="162"/>
    <s v="Sa"/>
    <d v="1899-12-30T15:46:27"/>
    <n v="163"/>
    <s v="Sa"/>
    <d v="1899-12-30T15:46:27"/>
    <n v="164"/>
    <s v="Sa"/>
    <d v="1899-12-30T15:46:31"/>
    <n v="160"/>
    <s v="Sa"/>
    <d v="1899-12-30T15:46:59"/>
    <n v="165"/>
    <s v="Sa"/>
    <d v="1899-12-30T15:46:49"/>
    <n v="166"/>
    <s v="Sa"/>
    <d v="1899-12-30T15:46:48"/>
    <n v="159"/>
    <s v="Sa"/>
    <d v="1899-12-30T15:46:57"/>
    <n v="157"/>
    <s v="Sa"/>
    <d v="1899-12-30T15:47: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9499999999999851"/>
    <n v="3.2333333333332526"/>
    <x v="15"/>
    <x v="3"/>
    <x v="1"/>
  </r>
  <r>
    <n v="74"/>
    <d v="2021-06-26T16:57:34"/>
    <n v="2113830"/>
    <m/>
    <m/>
    <m/>
    <m/>
    <m/>
    <m/>
    <m/>
    <m/>
    <s v="Sa"/>
    <d v="1899-12-30T15:50:23"/>
    <m/>
    <s v="Sa"/>
    <d v="1899-12-30T15:52:21"/>
    <m/>
    <m/>
    <m/>
    <m/>
    <s v="Sa"/>
    <d v="1899-12-30T15:56:09"/>
    <m/>
    <m/>
    <m/>
    <x v="1"/>
    <s v="28-1_B77 7 #2"/>
    <m/>
    <s v="Balise77"/>
    <m/>
    <m/>
    <m/>
    <m/>
    <m/>
    <m/>
    <m/>
    <m/>
    <m/>
    <m/>
    <m/>
    <m/>
    <m/>
    <m/>
    <m/>
    <n v="17"/>
    <n v="150"/>
    <s v="Sa"/>
    <d v="1899-12-30T15:54:41"/>
    <n v="151"/>
    <s v="Sa"/>
    <d v="1899-12-30T15:54:51"/>
    <n v="152"/>
    <s v="Sa"/>
    <d v="1899-12-30T15:54:51"/>
    <n v="156"/>
    <s v="Sa"/>
    <d v="1899-12-30T15:55:01"/>
    <n v="153"/>
    <s v="Sa"/>
    <d v="1899-12-30T15:55:06"/>
    <n v="154"/>
    <s v="Sa"/>
    <d v="1899-12-30T15:55:10"/>
    <n v="155"/>
    <s v="Sa"/>
    <d v="1899-12-30T15:55:12"/>
    <n v="161"/>
    <s v="Sa"/>
    <d v="1899-12-30T15:55:19"/>
    <n v="162"/>
    <s v="Sa"/>
    <d v="1899-12-30T15:55:29"/>
    <n v="163"/>
    <s v="Sa"/>
    <d v="1899-12-30T15:55:29"/>
    <n v="164"/>
    <s v="Sa"/>
    <d v="1899-12-30T15:55:30"/>
    <n v="160"/>
    <s v="Sa"/>
    <d v="1899-12-30T15:55:57"/>
    <n v="165"/>
    <s v="Sa"/>
    <d v="1899-12-30T15:55:45"/>
    <n v="166"/>
    <s v="Sa"/>
    <d v="1899-12-30T15:55:44"/>
    <n v="159"/>
    <s v="Sa"/>
    <d v="1899-12-30T15:55:50"/>
    <n v="157"/>
    <s v="Sa"/>
    <d v="1899-12-30T15:55:55"/>
    <n v="158"/>
    <s v="Sa"/>
    <d v="1899-12-30T15:55: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3333333333332718"/>
    <n v="3.7999999999999545"/>
    <x v="14"/>
    <x v="0"/>
    <x v="0"/>
  </r>
  <r>
    <n v="56"/>
    <d v="2021-06-26T16:50:31"/>
    <n v="1020710"/>
    <m/>
    <m/>
    <m/>
    <m/>
    <m/>
    <m/>
    <m/>
    <m/>
    <s v="Sa"/>
    <d v="1899-12-30T15:39:41"/>
    <m/>
    <s v="Sa"/>
    <d v="1899-12-30T15:46:32"/>
    <m/>
    <m/>
    <m/>
    <m/>
    <s v="Sa"/>
    <d v="1899-12-30T15:49:55"/>
    <m/>
    <m/>
    <m/>
    <x v="1"/>
    <s v="29-1_VervinsO7 #2"/>
    <m/>
    <s v="VervinsO"/>
    <m/>
    <m/>
    <m/>
    <m/>
    <m/>
    <m/>
    <m/>
    <m/>
    <m/>
    <m/>
    <m/>
    <m/>
    <m/>
    <m/>
    <m/>
    <n v="17"/>
    <n v="150"/>
    <s v="Sa"/>
    <d v="1899-12-30T15:48:32"/>
    <n v="151"/>
    <s v="Sa"/>
    <d v="1899-12-30T15:48:39"/>
    <n v="152"/>
    <s v="Sa"/>
    <d v="1899-12-30T15:48:38"/>
    <n v="156"/>
    <s v="Sa"/>
    <d v="1899-12-30T15:48:48"/>
    <n v="153"/>
    <s v="Sa"/>
    <d v="1899-12-30T15:48:52"/>
    <n v="154"/>
    <s v="Sa"/>
    <d v="1899-12-30T15:48:56"/>
    <n v="155"/>
    <s v="Sa"/>
    <d v="1899-12-30T15:48:59"/>
    <n v="161"/>
    <s v="Sa"/>
    <d v="1899-12-30T15:49:04"/>
    <n v="162"/>
    <s v="Sa"/>
    <d v="1899-12-30T15:49:11"/>
    <n v="163"/>
    <s v="Sa"/>
    <d v="1899-12-30T15:49:11"/>
    <n v="164"/>
    <s v="Sa"/>
    <d v="1899-12-30T15:49:11"/>
    <n v="160"/>
    <s v="Sa"/>
    <d v="1899-12-30T15:49:38"/>
    <n v="165"/>
    <s v="Sa"/>
    <d v="1899-12-30T15:49:25"/>
    <n v="166"/>
    <s v="Sa"/>
    <d v="1899-12-30T15:49:23"/>
    <n v="159"/>
    <s v="Sa"/>
    <d v="1899-12-30T15:49:30"/>
    <n v="157"/>
    <s v="Sa"/>
    <d v="1899-12-30T15:49:33"/>
    <n v="158"/>
    <s v="Sa"/>
    <d v="1899-12-30T15:49: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9999999999999929"/>
    <n v="3.383333333333276"/>
    <x v="2"/>
    <x v="2"/>
    <x v="0"/>
  </r>
  <r>
    <n v="67"/>
    <d v="2021-06-26T16:54:29"/>
    <n v="2420989"/>
    <m/>
    <m/>
    <m/>
    <m/>
    <m/>
    <m/>
    <m/>
    <m/>
    <s v="Sa"/>
    <d v="1899-12-30T15:44:13"/>
    <m/>
    <s v="Sa"/>
    <d v="1899-12-30T15:51:23"/>
    <m/>
    <m/>
    <m/>
    <m/>
    <s v="Sa"/>
    <d v="1899-12-30T15:54:21"/>
    <m/>
    <m/>
    <m/>
    <x v="1"/>
    <s v="31-1_B77 6 #2"/>
    <m/>
    <s v="Balise77"/>
    <m/>
    <m/>
    <m/>
    <m/>
    <m/>
    <m/>
    <m/>
    <m/>
    <m/>
    <m/>
    <m/>
    <m/>
    <m/>
    <m/>
    <m/>
    <n v="17"/>
    <n v="150"/>
    <s v="Sa"/>
    <d v="1899-12-30T15:53:03"/>
    <n v="151"/>
    <s v="Sa"/>
    <d v="1899-12-30T15:53:10"/>
    <n v="152"/>
    <s v="Sa"/>
    <d v="1899-12-30T15:53:08"/>
    <n v="158"/>
    <s v="Sa"/>
    <d v="1899-12-30T15:53:18"/>
    <n v="159"/>
    <s v="Sa"/>
    <d v="1899-12-30T15:53:27"/>
    <n v="157"/>
    <s v="Sa"/>
    <d v="1899-12-30T15:53:33"/>
    <n v="153"/>
    <s v="Sa"/>
    <d v="1899-12-30T15:53:35"/>
    <n v="154"/>
    <s v="Sa"/>
    <d v="1899-12-30T15:53:38"/>
    <n v="156"/>
    <s v="Sa"/>
    <d v="1899-12-30T15:53:41"/>
    <n v="160"/>
    <s v="Sa"/>
    <d v="1899-12-30T15:54:06"/>
    <n v="166"/>
    <s v="Sa"/>
    <d v="1899-12-30T15:53:50"/>
    <n v="165"/>
    <s v="Sa"/>
    <d v="1899-12-30T15:53:57"/>
    <n v="161"/>
    <s v="Sa"/>
    <d v="1899-12-30T15:53:57"/>
    <n v="155"/>
    <s v="Sa"/>
    <d v="1899-12-30T15:54:00"/>
    <n v="162"/>
    <s v="Sa"/>
    <d v="1899-12-30T15:54:08"/>
    <n v="164"/>
    <s v="Sa"/>
    <d v="1899-12-30T15:54:05"/>
    <n v="163"/>
    <s v="Sa"/>
    <d v="1899-12-30T15:54: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66666666666714"/>
    <n v="2.9666666666667574"/>
    <x v="3"/>
    <x v="1"/>
    <x v="0"/>
  </r>
  <r>
    <n v="70"/>
    <d v="2021-06-26T16:55:21"/>
    <n v="2311184"/>
    <m/>
    <m/>
    <m/>
    <m/>
    <m/>
    <m/>
    <m/>
    <m/>
    <s v="Sa"/>
    <d v="1899-12-30T15:43:38"/>
    <m/>
    <s v="Sa"/>
    <d v="1899-12-30T15:51:51"/>
    <m/>
    <m/>
    <m/>
    <m/>
    <s v="Sa"/>
    <d v="1899-12-30T15:55:00"/>
    <m/>
    <m/>
    <m/>
    <x v="1"/>
    <s v="28-2_B77 7 #2"/>
    <m/>
    <s v="Balise77"/>
    <m/>
    <m/>
    <m/>
    <m/>
    <m/>
    <m/>
    <m/>
    <m/>
    <m/>
    <m/>
    <m/>
    <m/>
    <m/>
    <m/>
    <m/>
    <n v="17"/>
    <n v="150"/>
    <s v="Sa"/>
    <d v="1899-12-30T15:53:31"/>
    <n v="151"/>
    <s v="Sa"/>
    <d v="1899-12-30T15:53:37"/>
    <n v="152"/>
    <s v="Sa"/>
    <d v="1899-12-30T15:53:37"/>
    <n v="158"/>
    <s v="Sa"/>
    <d v="1899-12-30T15:53:46"/>
    <n v="159"/>
    <s v="Sa"/>
    <d v="1899-12-30T15:53:58"/>
    <n v="157"/>
    <s v="Sa"/>
    <d v="1899-12-30T15:54:04"/>
    <n v="153"/>
    <s v="Sa"/>
    <d v="1899-12-30T15:54:10"/>
    <n v="154"/>
    <s v="Sa"/>
    <d v="1899-12-30T15:54:12"/>
    <n v="156"/>
    <s v="Sa"/>
    <d v="1899-12-30T15:54:20"/>
    <n v="160"/>
    <s v="Sa"/>
    <d v="1899-12-30T15:54:43"/>
    <n v="166"/>
    <s v="Sa"/>
    <d v="1899-12-30T15:54:26"/>
    <n v="165"/>
    <s v="Sa"/>
    <d v="1899-12-30T15:54:34"/>
    <n v="161"/>
    <s v="Sa"/>
    <d v="1899-12-30T15:54:36"/>
    <n v="155"/>
    <s v="Sa"/>
    <d v="1899-12-30T15:54:38"/>
    <n v="162"/>
    <s v="Sa"/>
    <d v="1899-12-30T15:54:47"/>
    <n v="164"/>
    <s v="Sa"/>
    <d v="1899-12-30T15:54:45"/>
    <n v="163"/>
    <s v="Sa"/>
    <d v="1899-12-30T15:54: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66666666666714"/>
    <n v="3.1500000000000128"/>
    <x v="14"/>
    <x v="0"/>
    <x v="0"/>
  </r>
  <r>
    <n v="57"/>
    <d v="2021-06-26T16:50:36"/>
    <n v="1020717"/>
    <m/>
    <m/>
    <m/>
    <m/>
    <m/>
    <m/>
    <m/>
    <m/>
    <s v="Sa"/>
    <d v="1899-12-30T15:41:50"/>
    <m/>
    <s v="Sa"/>
    <d v="1899-12-30T15:45:59"/>
    <m/>
    <m/>
    <m/>
    <m/>
    <s v="Sa"/>
    <d v="1899-12-30T15:50:01"/>
    <m/>
    <m/>
    <m/>
    <x v="1"/>
    <s v="29-2_VervinsO7 #2"/>
    <m/>
    <s v="VervinsO"/>
    <m/>
    <m/>
    <m/>
    <m/>
    <m/>
    <m/>
    <m/>
    <m/>
    <m/>
    <m/>
    <m/>
    <m/>
    <m/>
    <m/>
    <m/>
    <n v="17"/>
    <n v="150"/>
    <s v="Sa"/>
    <d v="1899-12-30T15:48:31"/>
    <n v="151"/>
    <s v="Sa"/>
    <d v="1899-12-30T15:48:40"/>
    <n v="152"/>
    <s v="Sa"/>
    <d v="1899-12-30T15:48:41"/>
    <n v="158"/>
    <s v="Sa"/>
    <d v="1899-12-30T15:48:51"/>
    <n v="159"/>
    <s v="Sa"/>
    <d v="1899-12-30T15:49:00"/>
    <n v="157"/>
    <s v="Sa"/>
    <d v="1899-12-30T15:49:06"/>
    <n v="153"/>
    <s v="Sa"/>
    <d v="1899-12-30T15:49:08"/>
    <n v="154"/>
    <s v="Sa"/>
    <d v="1899-12-30T15:49:12"/>
    <n v="156"/>
    <s v="Sa"/>
    <d v="1899-12-30T15:49:16"/>
    <n v="160"/>
    <s v="Sa"/>
    <d v="1899-12-30T15:49:42"/>
    <n v="166"/>
    <s v="Sa"/>
    <d v="1899-12-30T15:49:26"/>
    <n v="165"/>
    <s v="Sa"/>
    <d v="1899-12-30T15:49:35"/>
    <n v="161"/>
    <s v="Sa"/>
    <d v="1899-12-30T15:49:36"/>
    <n v="155"/>
    <s v="Sa"/>
    <d v="1899-12-30T15:49:39"/>
    <n v="162"/>
    <s v="Sa"/>
    <d v="1899-12-30T15:49:48"/>
    <n v="164"/>
    <s v="Sa"/>
    <d v="1899-12-30T15:49:45"/>
    <n v="163"/>
    <s v="Sa"/>
    <d v="1899-12-30T15:49: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33333333333303"/>
    <n v="4.0333333333332178"/>
    <x v="2"/>
    <x v="2"/>
    <x v="0"/>
  </r>
  <r>
    <n v="64"/>
    <d v="2021-06-26T16:53:22"/>
    <n v="2311186"/>
    <m/>
    <m/>
    <m/>
    <m/>
    <m/>
    <m/>
    <m/>
    <m/>
    <s v="Sa"/>
    <d v="1899-12-30T15:44:33"/>
    <m/>
    <s v="Sa"/>
    <d v="1899-12-30T15:50:19"/>
    <m/>
    <m/>
    <m/>
    <m/>
    <s v="Sa"/>
    <d v="1899-12-30T15:53:19"/>
    <m/>
    <m/>
    <m/>
    <x v="1"/>
    <s v="30-2_B77 5 #2"/>
    <m/>
    <s v="Balise77"/>
    <m/>
    <m/>
    <m/>
    <m/>
    <m/>
    <m/>
    <m/>
    <m/>
    <m/>
    <m/>
    <m/>
    <m/>
    <m/>
    <m/>
    <m/>
    <n v="17"/>
    <n v="150"/>
    <s v="Sa"/>
    <d v="1899-12-30T15:51:59"/>
    <n v="151"/>
    <s v="Sa"/>
    <d v="1899-12-30T15:52:05"/>
    <n v="152"/>
    <s v="Sa"/>
    <d v="1899-12-30T15:52:04"/>
    <n v="158"/>
    <s v="Sa"/>
    <d v="1899-12-30T15:52:12"/>
    <n v="159"/>
    <s v="Sa"/>
    <d v="1899-12-30T15:52:20"/>
    <n v="157"/>
    <s v="Sa"/>
    <d v="1899-12-30T15:52:27"/>
    <n v="153"/>
    <s v="Sa"/>
    <d v="1899-12-30T15:52:30"/>
    <n v="154"/>
    <s v="Sa"/>
    <d v="1899-12-30T15:52:34"/>
    <n v="156"/>
    <s v="Sa"/>
    <d v="1899-12-30T15:52:37"/>
    <n v="160"/>
    <s v="Sa"/>
    <d v="1899-12-30T15:53:01"/>
    <n v="166"/>
    <s v="Sa"/>
    <d v="1899-12-30T15:52:44"/>
    <n v="165"/>
    <s v="Sa"/>
    <d v="1899-12-30T15:52:50"/>
    <n v="161"/>
    <s v="Sa"/>
    <d v="1899-12-30T15:52:53"/>
    <n v="155"/>
    <s v="Sa"/>
    <d v="1899-12-30T15:52:57"/>
    <n v="162"/>
    <s v="Sa"/>
    <d v="1899-12-30T15:53:06"/>
    <n v="164"/>
    <s v="Sa"/>
    <d v="1899-12-30T15:53:02"/>
    <n v="163"/>
    <s v="Sa"/>
    <d v="1899-12-30T15:53: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66666666666714"/>
    <n v="2.9999999999999893"/>
    <x v="10"/>
    <x v="1"/>
    <x v="0"/>
  </r>
  <r>
    <n v="33"/>
    <d v="2021-06-26T16:42:05"/>
    <n v="8002209"/>
    <m/>
    <m/>
    <m/>
    <m/>
    <m/>
    <m/>
    <m/>
    <m/>
    <s v="Sa"/>
    <d v="1899-12-30T15:37:10"/>
    <m/>
    <s v="Sa"/>
    <d v="1899-12-30T15:38:29"/>
    <m/>
    <m/>
    <m/>
    <m/>
    <s v="Sa"/>
    <d v="1899-12-30T15:41:36"/>
    <m/>
    <m/>
    <m/>
    <x v="1"/>
    <s v="31-2_B77 6"/>
    <m/>
    <s v="Balise77"/>
    <m/>
    <m/>
    <m/>
    <m/>
    <m/>
    <m/>
    <m/>
    <m/>
    <m/>
    <m/>
    <m/>
    <m/>
    <m/>
    <m/>
    <m/>
    <n v="17"/>
    <n v="150"/>
    <s v="Sa"/>
    <d v="1899-12-30T15:40:20"/>
    <n v="151"/>
    <s v="Sa"/>
    <d v="1899-12-30T15:40:26"/>
    <n v="152"/>
    <s v="Sa"/>
    <d v="1899-12-30T15:40:25"/>
    <n v="158"/>
    <s v="Sa"/>
    <d v="1899-12-30T15:40:34"/>
    <n v="159"/>
    <s v="Sa"/>
    <d v="1899-12-30T15:40:42"/>
    <n v="157"/>
    <s v="Sa"/>
    <d v="1899-12-30T15:40:47"/>
    <n v="153"/>
    <s v="Sa"/>
    <d v="1899-12-30T15:40:49"/>
    <n v="154"/>
    <s v="Sa"/>
    <d v="1899-12-30T15:40:53"/>
    <n v="156"/>
    <s v="Sa"/>
    <d v="1899-12-30T15:40:55"/>
    <n v="160"/>
    <s v="Sa"/>
    <d v="1899-12-30T15:41:19"/>
    <n v="166"/>
    <s v="Sa"/>
    <d v="1899-12-30T15:41:03"/>
    <n v="165"/>
    <s v="Sa"/>
    <d v="1899-12-30T15:41:11"/>
    <n v="161"/>
    <s v="Sa"/>
    <d v="1899-12-30T15:41:11"/>
    <n v="155"/>
    <s v="Sa"/>
    <d v="1899-12-30T15:41:14"/>
    <n v="162"/>
    <s v="Sa"/>
    <d v="1899-12-30T15:41:23"/>
    <n v="164"/>
    <s v="Sa"/>
    <d v="1899-12-30T15:41:21"/>
    <n v="163"/>
    <s v="Sa"/>
    <d v="1899-12-30T15:41: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8499999999999694"/>
    <n v="3.116666666666621"/>
    <x v="3"/>
    <x v="1"/>
    <x v="0"/>
  </r>
  <r>
    <n v="5"/>
    <d v="2021-06-26T16:31:03"/>
    <n v="2017713"/>
    <m/>
    <m/>
    <m/>
    <m/>
    <m/>
    <m/>
    <m/>
    <m/>
    <s v="Sa"/>
    <d v="1899-12-30T15:22:53"/>
    <m/>
    <s v="Sa"/>
    <d v="1899-12-30T15:25:01"/>
    <m/>
    <m/>
    <m/>
    <m/>
    <s v="Sa"/>
    <d v="1899-12-30T15:28:16"/>
    <m/>
    <m/>
    <m/>
    <x v="1"/>
    <s v="33-1_TSO 1"/>
    <m/>
    <s v="TSO"/>
    <m/>
    <m/>
    <m/>
    <m/>
    <m/>
    <m/>
    <m/>
    <m/>
    <m/>
    <m/>
    <m/>
    <m/>
    <m/>
    <m/>
    <m/>
    <n v="17"/>
    <n v="150"/>
    <s v="Sa"/>
    <d v="1899-12-30T15:26:53"/>
    <n v="151"/>
    <s v="Sa"/>
    <d v="1899-12-30T15:26:59"/>
    <n v="152"/>
    <s v="Sa"/>
    <d v="1899-12-30T15:26:58"/>
    <n v="156"/>
    <s v="Sa"/>
    <d v="1899-12-30T15:27:09"/>
    <n v="153"/>
    <s v="Sa"/>
    <d v="1899-12-30T15:27:14"/>
    <n v="154"/>
    <s v="Sa"/>
    <d v="1899-12-30T15:27:17"/>
    <n v="155"/>
    <s v="Sa"/>
    <d v="1899-12-30T15:27:19"/>
    <n v="161"/>
    <s v="Sa"/>
    <d v="1899-12-30T15:27:26"/>
    <n v="162"/>
    <s v="Sa"/>
    <d v="1899-12-30T15:27:33"/>
    <n v="163"/>
    <s v="Sa"/>
    <d v="1899-12-30T15:27:33"/>
    <n v="164"/>
    <s v="Sa"/>
    <d v="1899-12-30T15:27:34"/>
    <n v="160"/>
    <s v="Sa"/>
    <d v="1899-12-30T15:28:01"/>
    <n v="165"/>
    <s v="Sa"/>
    <d v="1899-12-30T15:27:49"/>
    <n v="166"/>
    <s v="Sa"/>
    <d v="1899-12-30T15:27:47"/>
    <n v="159"/>
    <s v="Sa"/>
    <d v="1899-12-30T15:27:53"/>
    <n v="157"/>
    <s v="Sa"/>
    <d v="1899-12-30T15:28:03"/>
    <n v="158"/>
    <s v="Sa"/>
    <d v="1899-12-30T15:28: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8666666666665854"/>
    <n v="3.2500000000000284"/>
    <x v="1"/>
    <x v="1"/>
    <x v="0"/>
  </r>
  <r>
    <n v="25"/>
    <d v="2021-06-26T16:40:12"/>
    <n v="2122188"/>
    <m/>
    <m/>
    <m/>
    <m/>
    <m/>
    <m/>
    <m/>
    <m/>
    <s v="Sa"/>
    <d v="1899-12-30T15:10:58"/>
    <m/>
    <s v="Sa"/>
    <d v="1899-12-30T15:14:58"/>
    <m/>
    <m/>
    <m/>
    <m/>
    <s v="Sa"/>
    <d v="1899-12-30T15:38:31"/>
    <m/>
    <m/>
    <m/>
    <x v="2"/>
    <s v="17-1_GO78-10"/>
    <m/>
    <s v="GO 78"/>
    <m/>
    <m/>
    <m/>
    <m/>
    <m/>
    <m/>
    <m/>
    <m/>
    <m/>
    <m/>
    <m/>
    <m/>
    <m/>
    <m/>
    <m/>
    <n v="12"/>
    <n v="38"/>
    <s v="Sa"/>
    <d v="1899-12-30T15:16:42"/>
    <n v="41"/>
    <s v="Sa"/>
    <d v="1899-12-30T15:18:34"/>
    <n v="42"/>
    <s v="Sa"/>
    <d v="1899-12-30T15:20:49"/>
    <n v="37"/>
    <s v="Sa"/>
    <d v="1899-12-30T15:22:28"/>
    <n v="41"/>
    <s v="Sa"/>
    <d v="1899-12-30T15:24:44"/>
    <n v="42"/>
    <s v="Sa"/>
    <d v="1899-12-30T15:26:41"/>
    <n v="37"/>
    <s v="Sa"/>
    <d v="1899-12-30T15:28:45"/>
    <n v="38"/>
    <s v="Sa"/>
    <d v="1899-12-30T15:31:50"/>
    <n v="39"/>
    <s v="Sa"/>
    <d v="1899-12-30T15:33:46"/>
    <n v="40"/>
    <s v="Sa"/>
    <d v="1899-12-30T15:35:09"/>
    <n v="40"/>
    <s v="Sa"/>
    <d v="1899-12-30T15:36:57"/>
    <n v="39"/>
    <s v="Sa"/>
    <d v="1899-12-30T15:38: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733333333333178"/>
    <n v="23.550000000000004"/>
    <x v="22"/>
    <x v="1"/>
    <x v="1"/>
  </r>
  <r>
    <n v="26"/>
    <d v="2021-06-26T16:40:29"/>
    <n v="2144318"/>
    <m/>
    <m/>
    <m/>
    <m/>
    <m/>
    <m/>
    <m/>
    <m/>
    <s v="Sa"/>
    <d v="1899-12-30T15:11:14"/>
    <m/>
    <s v="Sa"/>
    <d v="1899-12-30T15:14:57"/>
    <m/>
    <m/>
    <m/>
    <m/>
    <s v="Sa"/>
    <d v="1899-12-30T15:36:35"/>
    <m/>
    <m/>
    <m/>
    <x v="2"/>
    <s v="20-1_B77 1"/>
    <m/>
    <s v="Balise77"/>
    <m/>
    <m/>
    <m/>
    <m/>
    <m/>
    <m/>
    <m/>
    <m/>
    <m/>
    <m/>
    <m/>
    <m/>
    <m/>
    <m/>
    <m/>
    <n v="12"/>
    <n v="38"/>
    <s v="Sa"/>
    <d v="1899-12-30T15:16:28"/>
    <n v="38"/>
    <s v="Sa"/>
    <d v="1899-12-30T15:18:46"/>
    <n v="40"/>
    <s v="Sa"/>
    <d v="1899-12-30T15:20:27"/>
    <n v="40"/>
    <s v="Sa"/>
    <d v="1899-12-30T15:22:03"/>
    <n v="39"/>
    <s v="Sa"/>
    <d v="1899-12-30T15:23:31"/>
    <n v="39"/>
    <s v="Sa"/>
    <d v="1899-12-30T15:24:45"/>
    <n v="41"/>
    <s v="Sa"/>
    <d v="1899-12-30T15:26:07"/>
    <n v="41"/>
    <s v="Sa"/>
    <d v="1899-12-30T15:27:43"/>
    <n v="37"/>
    <s v="Sa"/>
    <d v="1899-12-30T15:29:58"/>
    <n v="37"/>
    <s v="Sa"/>
    <d v="1899-12-30T15:32:31"/>
    <n v="42"/>
    <s v="Sa"/>
    <d v="1899-12-30T15:34:59"/>
    <n v="42"/>
    <s v="Sa"/>
    <d v="1899-12-30T15:36: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5166666666665307"/>
    <n v="21.633333333333251"/>
    <x v="25"/>
    <x v="0"/>
    <x v="1"/>
  </r>
  <r>
    <n v="38"/>
    <d v="2021-06-26T16:43:02"/>
    <n v="2017721"/>
    <m/>
    <m/>
    <m/>
    <m/>
    <m/>
    <m/>
    <m/>
    <m/>
    <s v="Sa"/>
    <d v="1899-12-30T15:32:52"/>
    <m/>
    <s v="Sa"/>
    <d v="1899-12-30T15:39:29"/>
    <m/>
    <m/>
    <m/>
    <m/>
    <s v="Sa"/>
    <d v="1899-12-30T15:42:27"/>
    <m/>
    <m/>
    <m/>
    <x v="1"/>
    <s v="33-2_TSO 1 #2"/>
    <m/>
    <s v="TSO"/>
    <m/>
    <m/>
    <m/>
    <m/>
    <m/>
    <m/>
    <m/>
    <m/>
    <m/>
    <m/>
    <m/>
    <m/>
    <m/>
    <m/>
    <m/>
    <n v="17"/>
    <n v="150"/>
    <s v="Sa"/>
    <d v="1899-12-30T15:41:17"/>
    <n v="151"/>
    <s v="Sa"/>
    <d v="1899-12-30T15:41:23"/>
    <n v="152"/>
    <s v="Sa"/>
    <d v="1899-12-30T15:41:22"/>
    <n v="156"/>
    <s v="Sa"/>
    <d v="1899-12-30T15:41:31"/>
    <n v="153"/>
    <s v="Sa"/>
    <d v="1899-12-30T15:41:35"/>
    <n v="154"/>
    <s v="Sa"/>
    <d v="1899-12-30T15:41:38"/>
    <n v="155"/>
    <s v="Sa"/>
    <d v="1899-12-30T15:41:41"/>
    <n v="161"/>
    <s v="Sa"/>
    <d v="1899-12-30T15:41:47"/>
    <n v="162"/>
    <s v="Sa"/>
    <d v="1899-12-30T15:41:54"/>
    <n v="163"/>
    <s v="Sa"/>
    <d v="1899-12-30T15:41:53"/>
    <n v="164"/>
    <s v="Sa"/>
    <d v="1899-12-30T15:41:53"/>
    <n v="160"/>
    <s v="Sa"/>
    <d v="1899-12-30T15:42:19"/>
    <n v="165"/>
    <s v="Sa"/>
    <d v="1899-12-30T15:42:07"/>
    <n v="166"/>
    <s v="Sa"/>
    <d v="1899-12-30T15:42:05"/>
    <n v="159"/>
    <s v="Sa"/>
    <d v="1899-12-30T15:42:11"/>
    <n v="157"/>
    <s v="Sa"/>
    <d v="1899-12-30T15:42:16"/>
    <n v="158"/>
    <s v="Sa"/>
    <d v="1899-12-30T15:42: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7999999999999616"/>
    <n v="2.9666666666665975"/>
    <x v="1"/>
    <x v="1"/>
    <x v="0"/>
  </r>
  <r>
    <n v="62"/>
    <d v="2021-06-26T16:52:19"/>
    <n v="38517"/>
    <m/>
    <m/>
    <m/>
    <m/>
    <m/>
    <m/>
    <m/>
    <m/>
    <m/>
    <d v="1899-12-30T23:59:59"/>
    <m/>
    <m/>
    <d v="1899-12-30T15:47:01"/>
    <m/>
    <m/>
    <m/>
    <m/>
    <m/>
    <d v="1899-12-30T15:51:28"/>
    <m/>
    <m/>
    <m/>
    <x v="1"/>
    <s v="34-1_VervinsO6 #2"/>
    <m/>
    <s v="VervinsO"/>
    <m/>
    <m/>
    <m/>
    <m/>
    <m/>
    <m/>
    <m/>
    <m/>
    <m/>
    <m/>
    <m/>
    <m/>
    <m/>
    <m/>
    <m/>
    <n v="17"/>
    <n v="150"/>
    <m/>
    <d v="1899-12-30T15:49:58"/>
    <n v="151"/>
    <m/>
    <d v="1899-12-30T15:50:07"/>
    <n v="152"/>
    <m/>
    <d v="1899-12-30T15:50:06"/>
    <n v="158"/>
    <m/>
    <d v="1899-12-30T15:50:16"/>
    <n v="159"/>
    <m/>
    <d v="1899-12-30T15:50:26"/>
    <n v="157"/>
    <m/>
    <d v="1899-12-30T15:50:31"/>
    <n v="153"/>
    <m/>
    <d v="1899-12-30T15:50:34"/>
    <n v="154"/>
    <m/>
    <d v="1899-12-30T15:50:39"/>
    <n v="156"/>
    <m/>
    <d v="1899-12-30T15:50:44"/>
    <n v="160"/>
    <m/>
    <d v="1899-12-30T15:51:09"/>
    <n v="166"/>
    <m/>
    <d v="1899-12-30T15:50:54"/>
    <n v="165"/>
    <m/>
    <d v="1899-12-30T15:51:01"/>
    <n v="161"/>
    <m/>
    <d v="1899-12-30T15:51:03"/>
    <n v="155"/>
    <m/>
    <d v="1899-12-30T15:51:06"/>
    <n v="162"/>
    <m/>
    <d v="1899-12-30T15:51:15"/>
    <n v="164"/>
    <m/>
    <d v="1899-12-30T15:51:12"/>
    <n v="163"/>
    <m/>
    <d v="1899-12-30T15:51: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9499999999999815"/>
    <n v="4.4499999999998963"/>
    <x v="13"/>
    <x v="1"/>
    <x v="0"/>
  </r>
  <r>
    <n v="65"/>
    <d v="2021-06-26T16:53:46"/>
    <n v="1020716"/>
    <m/>
    <m/>
    <m/>
    <m/>
    <m/>
    <m/>
    <m/>
    <m/>
    <s v="Sa"/>
    <d v="1899-12-30T15:42:34"/>
    <m/>
    <s v="Sa"/>
    <d v="1899-12-30T15:49:19"/>
    <m/>
    <m/>
    <m/>
    <m/>
    <s v="Sa"/>
    <d v="1899-12-30T15:52:48"/>
    <m/>
    <m/>
    <m/>
    <x v="1"/>
    <s v="34-2_VervinsO6 #2"/>
    <m/>
    <s v="VervinsO"/>
    <m/>
    <m/>
    <m/>
    <m/>
    <m/>
    <m/>
    <m/>
    <m/>
    <m/>
    <m/>
    <m/>
    <m/>
    <m/>
    <m/>
    <m/>
    <n v="17"/>
    <n v="150"/>
    <s v="Sa"/>
    <d v="1899-12-30T15:51:29"/>
    <n v="151"/>
    <s v="Sa"/>
    <d v="1899-12-30T15:51:34"/>
    <n v="152"/>
    <s v="Sa"/>
    <d v="1899-12-30T15:51:34"/>
    <n v="156"/>
    <s v="Sa"/>
    <d v="1899-12-30T15:51:44"/>
    <n v="153"/>
    <s v="Sa"/>
    <d v="1899-12-30T15:51:50"/>
    <n v="154"/>
    <s v="Sa"/>
    <d v="1899-12-30T15:51:55"/>
    <n v="155"/>
    <s v="Sa"/>
    <d v="1899-12-30T15:51:57"/>
    <n v="161"/>
    <s v="Sa"/>
    <d v="1899-12-30T15:52:03"/>
    <n v="162"/>
    <s v="Sa"/>
    <d v="1899-12-30T15:52:10"/>
    <n v="163"/>
    <s v="Sa"/>
    <d v="1899-12-30T15:52:10"/>
    <n v="164"/>
    <s v="Sa"/>
    <d v="1899-12-30T15:52:10"/>
    <n v="160"/>
    <s v="Sa"/>
    <d v="1899-12-30T15:52:37"/>
    <n v="165"/>
    <s v="Sa"/>
    <d v="1899-12-30T15:52:25"/>
    <n v="166"/>
    <s v="Sa"/>
    <d v="1899-12-30T15:52:23"/>
    <n v="159"/>
    <s v="Sa"/>
    <d v="1899-12-30T15:52:30"/>
    <n v="157"/>
    <s v="Sa"/>
    <d v="1899-12-30T15:52:33"/>
    <n v="158"/>
    <s v="Sa"/>
    <d v="1899-12-30T15:52: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1666666666666323"/>
    <n v="3.4833333333334515"/>
    <x v="13"/>
    <x v="1"/>
    <x v="0"/>
  </r>
  <r>
    <n v="10"/>
    <d v="2021-06-26T16:32:31"/>
    <n v="501481"/>
    <m/>
    <m/>
    <m/>
    <m/>
    <m/>
    <m/>
    <m/>
    <m/>
    <m/>
    <d v="1899-12-30T23:59:59"/>
    <m/>
    <s v="Sa"/>
    <d v="1899-12-30T15:27:00"/>
    <m/>
    <m/>
    <m/>
    <m/>
    <s v="Sa"/>
    <d v="1899-12-30T15:30:41"/>
    <m/>
    <m/>
    <m/>
    <x v="1"/>
    <s v="35-1_ASQ'O 3"/>
    <m/>
    <s v="ASQO"/>
    <m/>
    <m/>
    <m/>
    <m/>
    <m/>
    <m/>
    <m/>
    <m/>
    <m/>
    <m/>
    <m/>
    <m/>
    <m/>
    <m/>
    <m/>
    <n v="17"/>
    <n v="150"/>
    <s v="Sa"/>
    <d v="1899-12-30T15:29:13"/>
    <n v="151"/>
    <s v="Sa"/>
    <d v="1899-12-30T15:29:19"/>
    <n v="152"/>
    <s v="Sa"/>
    <d v="1899-12-30T15:29:20"/>
    <n v="158"/>
    <s v="Sa"/>
    <d v="1899-12-30T15:29:28"/>
    <n v="159"/>
    <s v="Sa"/>
    <d v="1899-12-30T15:29:40"/>
    <n v="157"/>
    <s v="Sa"/>
    <d v="1899-12-30T15:29:45"/>
    <n v="153"/>
    <s v="Sa"/>
    <d v="1899-12-30T15:29:47"/>
    <n v="154"/>
    <s v="Sa"/>
    <d v="1899-12-30T15:29:52"/>
    <n v="156"/>
    <s v="Sa"/>
    <d v="1899-12-30T15:29:56"/>
    <n v="160"/>
    <s v="Sa"/>
    <d v="1899-12-30T15:30:21"/>
    <n v="166"/>
    <s v="Sa"/>
    <d v="1899-12-30T15:30:06"/>
    <n v="165"/>
    <s v="Sa"/>
    <d v="1899-12-30T15:30:13"/>
    <n v="161"/>
    <s v="Sa"/>
    <d v="1899-12-30T15:30:14"/>
    <n v="155"/>
    <s v="Sa"/>
    <d v="1899-12-30T15:30:17"/>
    <n v="162"/>
    <s v="Sa"/>
    <d v="1899-12-30T15:30:26"/>
    <n v="164"/>
    <s v="Sa"/>
    <d v="1899-12-30T15:30:24"/>
    <n v="163"/>
    <s v="Sa"/>
    <d v="1899-12-30T15:30: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2166666666668"/>
    <n v="3.6833333333333229"/>
    <x v="7"/>
    <x v="0"/>
    <x v="0"/>
  </r>
  <r>
    <n v="59"/>
    <d v="2021-06-26T16:51:22"/>
    <n v="1209892"/>
    <m/>
    <m/>
    <m/>
    <m/>
    <m/>
    <m/>
    <m/>
    <m/>
    <s v="Sa"/>
    <d v="1899-12-30T15:39:33"/>
    <m/>
    <s v="Sa"/>
    <d v="1899-12-30T15:47:29"/>
    <m/>
    <m/>
    <m/>
    <m/>
    <s v="Sa"/>
    <d v="1899-12-30T15:50:05"/>
    <m/>
    <m/>
    <m/>
    <x v="1"/>
    <s v="35-2_ASQ'O 3 #2"/>
    <m/>
    <s v="ASQO"/>
    <m/>
    <m/>
    <m/>
    <m/>
    <m/>
    <m/>
    <m/>
    <m/>
    <m/>
    <m/>
    <m/>
    <m/>
    <m/>
    <m/>
    <m/>
    <n v="17"/>
    <n v="150"/>
    <s v="Sa"/>
    <d v="1899-12-30T15:49:04"/>
    <n v="151"/>
    <s v="Sa"/>
    <d v="1899-12-30T15:49:08"/>
    <n v="152"/>
    <s v="Sa"/>
    <d v="1899-12-30T15:49:06"/>
    <n v="158"/>
    <s v="Sa"/>
    <d v="1899-12-30T15:49:13"/>
    <n v="159"/>
    <s v="Sa"/>
    <d v="1899-12-30T15:49:21"/>
    <n v="157"/>
    <s v="Sa"/>
    <d v="1899-12-30T15:49:24"/>
    <n v="153"/>
    <s v="Sa"/>
    <d v="1899-12-30T15:49:26"/>
    <n v="154"/>
    <s v="Sa"/>
    <d v="1899-12-30T15:49:28"/>
    <n v="156"/>
    <s v="Sa"/>
    <d v="1899-12-30T15:49:31"/>
    <n v="160"/>
    <s v="Sa"/>
    <d v="1899-12-30T15:49:54"/>
    <n v="166"/>
    <s v="Sa"/>
    <d v="1899-12-30T15:49:38"/>
    <n v="165"/>
    <s v="Sa"/>
    <d v="1899-12-30T15:49:45"/>
    <n v="161"/>
    <s v="Sa"/>
    <d v="1899-12-30T15:49:45"/>
    <n v="155"/>
    <s v="Sa"/>
    <d v="1899-12-30T15:49:46"/>
    <n v="162"/>
    <s v="Sa"/>
    <d v="1899-12-30T15:49:54"/>
    <n v="164"/>
    <s v="Sa"/>
    <d v="1899-12-30T15:49:51"/>
    <n v="163"/>
    <s v="Sa"/>
    <d v="1899-12-30T15:49: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5833333333333144"/>
    <n v="2.6000000000000867"/>
    <x v="7"/>
    <x v="0"/>
    <x v="0"/>
  </r>
  <r>
    <n v="35"/>
    <d v="2021-06-26T16:42:41"/>
    <n v="1001990"/>
    <m/>
    <m/>
    <m/>
    <m/>
    <m/>
    <m/>
    <m/>
    <m/>
    <s v="Sa"/>
    <d v="1899-12-30T15:11:37"/>
    <m/>
    <s v="Sa"/>
    <d v="1899-12-30T15:15:04"/>
    <m/>
    <m/>
    <m/>
    <m/>
    <s v="Sa"/>
    <d v="1899-12-30T15:39:54"/>
    <m/>
    <m/>
    <m/>
    <x v="2"/>
    <s v="21-1_GO78-4"/>
    <m/>
    <s v="GO 78"/>
    <m/>
    <m/>
    <m/>
    <m/>
    <m/>
    <m/>
    <m/>
    <m/>
    <m/>
    <m/>
    <m/>
    <m/>
    <m/>
    <m/>
    <m/>
    <n v="12"/>
    <n v="38"/>
    <s v="Sa"/>
    <d v="1899-12-30T15:16:39"/>
    <n v="38"/>
    <s v="Sa"/>
    <d v="1899-12-30T15:19:09"/>
    <n v="40"/>
    <s v="Sa"/>
    <d v="1899-12-30T15:21:12"/>
    <n v="40"/>
    <s v="Sa"/>
    <d v="1899-12-30T15:23:04"/>
    <n v="41"/>
    <s v="Sa"/>
    <d v="1899-12-30T15:24:41"/>
    <n v="41"/>
    <s v="Sa"/>
    <d v="1899-12-30T15:26:57"/>
    <n v="37"/>
    <s v="Sa"/>
    <d v="1899-12-30T15:29:24"/>
    <n v="37"/>
    <s v="Sa"/>
    <d v="1899-12-30T15:32:15"/>
    <n v="42"/>
    <s v="Sa"/>
    <d v="1899-12-30T15:34:53"/>
    <n v="42"/>
    <s v="Sa"/>
    <d v="1899-12-30T15:36:35"/>
    <n v="39"/>
    <s v="Sa"/>
    <d v="1899-12-30T15:38:04"/>
    <n v="39"/>
    <s v="Sa"/>
    <d v="1899-12-30T15:39: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5833333333333144"/>
    <n v="24.833333333333272"/>
    <x v="26"/>
    <x v="0"/>
    <x v="1"/>
  </r>
  <r>
    <n v="36"/>
    <d v="2021-06-26T16:42:45"/>
    <n v="2147069"/>
    <m/>
    <m/>
    <m/>
    <m/>
    <m/>
    <m/>
    <m/>
    <m/>
    <s v="Sa"/>
    <d v="1899-12-30T14:03:26"/>
    <m/>
    <s v="Sa"/>
    <d v="1899-12-30T14:03:46"/>
    <m/>
    <m/>
    <m/>
    <m/>
    <s v="Sa"/>
    <d v="1899-12-30T14:27:29"/>
    <m/>
    <m/>
    <m/>
    <x v="3"/>
    <s v="13-2_GO78-3"/>
    <m/>
    <s v="GO 78"/>
    <m/>
    <m/>
    <m/>
    <m/>
    <m/>
    <m/>
    <m/>
    <m/>
    <m/>
    <m/>
    <m/>
    <m/>
    <m/>
    <m/>
    <m/>
    <n v="8"/>
    <n v="112"/>
    <s v="Sa"/>
    <d v="1899-12-30T14:08:34"/>
    <n v="118"/>
    <s v="Sa"/>
    <d v="1899-12-30T14:10:31"/>
    <n v="116"/>
    <s v="Sa"/>
    <d v="1899-12-30T14:15:09"/>
    <n v="120"/>
    <s v="Sa"/>
    <d v="1899-12-30T14:16:50"/>
    <n v="117"/>
    <s v="Sa"/>
    <d v="1899-12-30T14:18:32"/>
    <n v="103"/>
    <s v="Sa"/>
    <d v="1899-12-30T14:20:44"/>
    <n v="102"/>
    <s v="Sa"/>
    <d v="1899-12-30T14:23:30"/>
    <n v="101"/>
    <s v="Sa"/>
    <d v="1899-12-30T14:25: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799999999999951"/>
    <n v="23.716666666666644"/>
    <x v="18"/>
    <x v="2"/>
    <x v="1"/>
  </r>
  <r>
    <n v="37"/>
    <d v="2021-06-26T16:42:50"/>
    <n v="2039909"/>
    <m/>
    <m/>
    <m/>
    <m/>
    <m/>
    <m/>
    <m/>
    <m/>
    <s v="Sa"/>
    <d v="1899-12-30T15:10:48"/>
    <m/>
    <s v="Sa"/>
    <d v="1899-12-30T15:15:06"/>
    <m/>
    <m/>
    <m/>
    <m/>
    <s v="Sa"/>
    <d v="1899-12-30T15:39:55"/>
    <m/>
    <m/>
    <m/>
    <x v="2"/>
    <s v="13-1_GO78-3"/>
    <m/>
    <s v="GO 78"/>
    <m/>
    <m/>
    <m/>
    <m/>
    <m/>
    <m/>
    <m/>
    <m/>
    <m/>
    <m/>
    <m/>
    <m/>
    <m/>
    <m/>
    <m/>
    <n v="12"/>
    <n v="41"/>
    <s v="Sa"/>
    <d v="1899-12-30T15:16:00"/>
    <n v="42"/>
    <s v="Sa"/>
    <d v="1899-12-30T15:19:07"/>
    <n v="40"/>
    <s v="Sa"/>
    <d v="1899-12-30T15:20:39"/>
    <n v="41"/>
    <s v="Sa"/>
    <d v="1899-12-30T15:22:06"/>
    <n v="39"/>
    <s v="Sa"/>
    <d v="1899-12-30T15:24:05"/>
    <n v="40"/>
    <s v="Sa"/>
    <d v="1899-12-30T15:25:21"/>
    <n v="42"/>
    <s v="Sa"/>
    <d v="1899-12-30T15:27:14"/>
    <n v="37"/>
    <s v="Sa"/>
    <d v="1899-12-30T15:29:07"/>
    <n v="38"/>
    <s v="Sa"/>
    <d v="1899-12-30T15:32:09"/>
    <n v="38"/>
    <s v="Sa"/>
    <d v="1899-12-30T15:34:57"/>
    <n v="37"/>
    <s v="Sa"/>
    <d v="1899-12-30T15:37:29"/>
    <n v="39"/>
    <s v="Sa"/>
    <d v="1899-12-30T15:39: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90000000000014069"/>
    <n v="24.816666666666656"/>
    <x v="18"/>
    <x v="2"/>
    <x v="1"/>
  </r>
  <r>
    <n v="51"/>
    <d v="2021-06-26T16:49:09"/>
    <n v="2086249"/>
    <m/>
    <m/>
    <m/>
    <m/>
    <m/>
    <m/>
    <m/>
    <m/>
    <s v="Sa"/>
    <d v="1899-12-30T15:34:05"/>
    <m/>
    <s v="Sa"/>
    <d v="1899-12-30T15:43:02"/>
    <m/>
    <m/>
    <m/>
    <m/>
    <s v="Sa"/>
    <d v="1899-12-30T15:48:30"/>
    <m/>
    <m/>
    <m/>
    <x v="1"/>
    <s v="LALLU NOLWENN"/>
    <m/>
    <s v="ESPAD"/>
    <m/>
    <m/>
    <m/>
    <m/>
    <m/>
    <m/>
    <m/>
    <m/>
    <m/>
    <m/>
    <m/>
    <m/>
    <m/>
    <m/>
    <m/>
    <n v="17"/>
    <n v="150"/>
    <s v="Sa"/>
    <d v="1899-12-30T15:45:48"/>
    <n v="151"/>
    <s v="Sa"/>
    <d v="1899-12-30T15:46:06"/>
    <n v="152"/>
    <s v="Sa"/>
    <d v="1899-12-30T15:46:06"/>
    <n v="158"/>
    <s v="Sa"/>
    <d v="1899-12-30T15:46:18"/>
    <n v="159"/>
    <s v="Sa"/>
    <d v="1899-12-30T15:46:44"/>
    <n v="157"/>
    <s v="Sa"/>
    <d v="1899-12-30T15:46:51"/>
    <n v="153"/>
    <s v="Sa"/>
    <d v="1899-12-30T15:46:54"/>
    <n v="154"/>
    <s v="Sa"/>
    <d v="1899-12-30T15:46:58"/>
    <n v="156"/>
    <s v="Sa"/>
    <d v="1899-12-30T15:47:12"/>
    <n v="160"/>
    <s v="Sa"/>
    <d v="1899-12-30T15:47:37"/>
    <n v="166"/>
    <s v="Sa"/>
    <d v="1899-12-30T15:47:21"/>
    <n v="165"/>
    <s v="Sa"/>
    <d v="1899-12-30T15:47:30"/>
    <n v="161"/>
    <s v="Sa"/>
    <d v="1899-12-30T15:47:32"/>
    <n v="155"/>
    <s v="Sa"/>
    <d v="1899-12-30T15:47:34"/>
    <n v="162"/>
    <s v="Sa"/>
    <d v="1899-12-30T15:48:08"/>
    <n v="164"/>
    <s v="Sa"/>
    <d v="1899-12-30T15:48:11"/>
    <n v="163"/>
    <s v="Sa"/>
    <d v="1899-12-30T15:48: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7666666666665662"/>
    <n v="5.4666666666666686"/>
    <x v="16"/>
    <x v="0"/>
    <x v="0"/>
  </r>
  <r>
    <n v="39"/>
    <d v="2021-06-26T16:43:08"/>
    <n v="1910515"/>
    <m/>
    <m/>
    <m/>
    <m/>
    <m/>
    <m/>
    <m/>
    <m/>
    <s v="Sa"/>
    <d v="1899-12-30T15:27:24"/>
    <m/>
    <s v="Sa"/>
    <d v="1899-12-30T15:35:01"/>
    <m/>
    <m/>
    <m/>
    <m/>
    <s v="Sa"/>
    <d v="1899-12-30T15:40:14"/>
    <m/>
    <m/>
    <m/>
    <x v="1"/>
    <s v="1910515 COL Etrechy"/>
    <m/>
    <m/>
    <m/>
    <m/>
    <m/>
    <m/>
    <m/>
    <m/>
    <m/>
    <m/>
    <m/>
    <m/>
    <m/>
    <m/>
    <m/>
    <m/>
    <m/>
    <n v="17"/>
    <n v="150"/>
    <s v="Sa"/>
    <d v="1899-12-30T15:37:42"/>
    <n v="151"/>
    <s v="Sa"/>
    <d v="1899-12-30T15:38:28"/>
    <n v="152"/>
    <s v="Sa"/>
    <d v="1899-12-30T15:38:30"/>
    <n v="156"/>
    <s v="Sa"/>
    <d v="1899-12-30T15:38:41"/>
    <n v="153"/>
    <s v="Sa"/>
    <d v="1899-12-30T15:38:47"/>
    <n v="154"/>
    <s v="Sa"/>
    <d v="1899-12-30T15:38:51"/>
    <n v="155"/>
    <s v="Sa"/>
    <d v="1899-12-30T15:38:55"/>
    <n v="161"/>
    <s v="Sa"/>
    <d v="1899-12-30T15:39:04"/>
    <n v="162"/>
    <s v="Sa"/>
    <d v="1899-12-30T15:39:12"/>
    <n v="163"/>
    <s v="Sa"/>
    <d v="1899-12-30T15:39:22"/>
    <n v="164"/>
    <s v="Sa"/>
    <d v="1899-12-30T15:39:23"/>
    <n v="160"/>
    <s v="Sa"/>
    <d v="1899-12-30T15:39:52"/>
    <n v="165"/>
    <s v="Sa"/>
    <d v="1899-12-30T15:39:41"/>
    <n v="166"/>
    <s v="Sa"/>
    <d v="1899-12-30T15:39:40"/>
    <n v="159"/>
    <s v="Sa"/>
    <d v="1899-12-30T15:39:48"/>
    <n v="157"/>
    <s v="Sa"/>
    <d v="1899-12-30T15:39:58"/>
    <n v="158"/>
    <s v="Sa"/>
    <d v="1899-12-30T15:39: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6833333333333265"/>
    <n v="5.2166666666666295"/>
    <x v="16"/>
    <x v="0"/>
    <x v="0"/>
  </r>
  <r>
    <n v="40"/>
    <d v="2021-06-26T16:43:15"/>
    <n v="1210936"/>
    <m/>
    <m/>
    <m/>
    <m/>
    <m/>
    <m/>
    <m/>
    <m/>
    <s v="Sa"/>
    <d v="1899-12-30T15:13:13"/>
    <m/>
    <s v="Sa"/>
    <d v="1899-12-30T15:17:47"/>
    <m/>
    <m/>
    <m/>
    <m/>
    <s v="Sa"/>
    <d v="1899-12-30T15:39:49"/>
    <m/>
    <m/>
    <m/>
    <x v="2"/>
    <s v="27-1_ASQ'O 2"/>
    <m/>
    <s v="ASQO"/>
    <m/>
    <m/>
    <m/>
    <m/>
    <m/>
    <m/>
    <m/>
    <m/>
    <m/>
    <m/>
    <m/>
    <m/>
    <m/>
    <m/>
    <m/>
    <n v="12"/>
    <n v="40"/>
    <s v="Sa"/>
    <d v="1899-12-30T15:18:46"/>
    <n v="39"/>
    <s v="Sa"/>
    <d v="1899-12-30T15:20:09"/>
    <n v="38"/>
    <s v="Sa"/>
    <d v="1899-12-30T15:21:51"/>
    <n v="38"/>
    <s v="Sa"/>
    <d v="1899-12-30T15:24:14"/>
    <n v="39"/>
    <s v="Sa"/>
    <d v="1899-12-30T15:25:51"/>
    <n v="40"/>
    <s v="Sa"/>
    <d v="1899-12-30T15:27:02"/>
    <n v="41"/>
    <s v="Sa"/>
    <d v="1899-12-30T15:29:03"/>
    <n v="41"/>
    <s v="Sa"/>
    <d v="1899-12-30T15:30:42"/>
    <n v="42"/>
    <s v="Sa"/>
    <d v="1899-12-30T15:32:58"/>
    <n v="42"/>
    <s v="Sa"/>
    <d v="1899-12-30T15:34:38"/>
    <n v="37"/>
    <s v="Sa"/>
    <d v="1899-12-30T15:36:20"/>
    <n v="37"/>
    <s v="Sa"/>
    <d v="1899-12-30T15:38: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98333333333338047"/>
    <n v="22.033333333333314"/>
    <x v="31"/>
    <x v="0"/>
    <x v="1"/>
  </r>
  <r>
    <n v="42"/>
    <d v="2021-06-26T16:43:51"/>
    <n v="338964"/>
    <m/>
    <m/>
    <m/>
    <m/>
    <m/>
    <m/>
    <m/>
    <m/>
    <m/>
    <d v="1899-12-30T23:59:59"/>
    <m/>
    <m/>
    <d v="1899-12-30T15:15:11"/>
    <m/>
    <m/>
    <m/>
    <m/>
    <m/>
    <d v="1899-12-30T15:41:51"/>
    <m/>
    <m/>
    <m/>
    <x v="2"/>
    <s v="18-1_GO78-5"/>
    <m/>
    <s v="GO 78"/>
    <m/>
    <m/>
    <m/>
    <m/>
    <m/>
    <m/>
    <m/>
    <m/>
    <m/>
    <m/>
    <m/>
    <m/>
    <m/>
    <m/>
    <m/>
    <n v="12"/>
    <n v="40"/>
    <m/>
    <d v="1899-12-30T15:16:15"/>
    <n v="40"/>
    <m/>
    <d v="1899-12-30T15:17:45"/>
    <n v="41"/>
    <m/>
    <d v="1899-12-30T15:22:01"/>
    <n v="41"/>
    <m/>
    <d v="1899-12-30T15:24:30"/>
    <n v="38"/>
    <m/>
    <d v="1899-12-30T15:26:44"/>
    <n v="38"/>
    <m/>
    <d v="1899-12-30T15:29:07"/>
    <n v="42"/>
    <m/>
    <d v="1899-12-30T15:31:18"/>
    <n v="39"/>
    <m/>
    <d v="1899-12-30T15:34:39"/>
    <n v="37"/>
    <m/>
    <d v="1899-12-30T15:36:12"/>
    <n v="42"/>
    <m/>
    <d v="1899-12-30T15:38:40"/>
    <n v="39"/>
    <m/>
    <d v="1899-12-30T15:39:50"/>
    <n v="37"/>
    <m/>
    <d v="1899-12-30T15:41: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0666666666666202"/>
    <n v="26.666666666666625"/>
    <x v="23"/>
    <x v="1"/>
    <x v="1"/>
  </r>
  <r>
    <n v="41"/>
    <d v="2021-06-26T16:43:31"/>
    <n v="2074297"/>
    <m/>
    <m/>
    <m/>
    <m/>
    <m/>
    <m/>
    <m/>
    <m/>
    <s v="Sa"/>
    <d v="1899-12-30T15:37:18"/>
    <m/>
    <s v="Sa"/>
    <d v="1899-12-30T15:40:01"/>
    <m/>
    <m/>
    <m/>
    <m/>
    <s v="Sa"/>
    <d v="1899-12-30T15:42:50"/>
    <m/>
    <m/>
    <m/>
    <x v="1"/>
    <s v="Jeremie THENOZ #2"/>
    <m/>
    <m/>
    <m/>
    <m/>
    <m/>
    <m/>
    <m/>
    <m/>
    <m/>
    <m/>
    <m/>
    <m/>
    <m/>
    <m/>
    <m/>
    <m/>
    <m/>
    <n v="17"/>
    <n v="150"/>
    <s v="Sa"/>
    <d v="1899-12-30T15:41:41"/>
    <n v="151"/>
    <s v="Sa"/>
    <d v="1899-12-30T15:41:46"/>
    <n v="152"/>
    <s v="Sa"/>
    <d v="1899-12-30T15:41:44"/>
    <n v="156"/>
    <s v="Sa"/>
    <d v="1899-12-30T15:41:54"/>
    <n v="153"/>
    <s v="Sa"/>
    <d v="1899-12-30T15:41:58"/>
    <n v="154"/>
    <s v="Sa"/>
    <d v="1899-12-30T15:42:01"/>
    <n v="155"/>
    <s v="Sa"/>
    <d v="1899-12-30T15:42:02"/>
    <n v="161"/>
    <s v="Sa"/>
    <d v="1899-12-30T15:42:09"/>
    <n v="162"/>
    <s v="Sa"/>
    <d v="1899-12-30T15:42:17"/>
    <n v="163"/>
    <s v="Sa"/>
    <d v="1899-12-30T15:42:16"/>
    <n v="164"/>
    <s v="Sa"/>
    <d v="1899-12-30T15:42:16"/>
    <n v="160"/>
    <s v="Sa"/>
    <d v="1899-12-30T15:42:42"/>
    <n v="165"/>
    <s v="Sa"/>
    <d v="1899-12-30T15:42:30"/>
    <n v="166"/>
    <s v="Sa"/>
    <d v="1899-12-30T15:42:29"/>
    <n v="159"/>
    <s v="Sa"/>
    <d v="1899-12-30T15:42:36"/>
    <n v="157"/>
    <s v="Sa"/>
    <d v="1899-12-30T15:42:39"/>
    <n v="158"/>
    <s v="Sa"/>
    <d v="1899-12-30T15:42: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66666666666714"/>
    <n v="2.8166666666667339"/>
    <x v="11"/>
    <x v="0"/>
    <x v="0"/>
  </r>
  <r>
    <n v="43"/>
    <d v="2021-06-26T16:44:04"/>
    <n v="420966"/>
    <m/>
    <m/>
    <m/>
    <m/>
    <m/>
    <m/>
    <m/>
    <m/>
    <m/>
    <d v="1899-12-30T23:59:59"/>
    <m/>
    <m/>
    <d v="1899-12-30T15:40:28"/>
    <m/>
    <m/>
    <m/>
    <m/>
    <m/>
    <d v="1899-12-30T15:43:41"/>
    <m/>
    <m/>
    <m/>
    <x v="1"/>
    <s v=" #2"/>
    <m/>
    <m/>
    <m/>
    <m/>
    <m/>
    <m/>
    <m/>
    <m/>
    <m/>
    <m/>
    <m/>
    <m/>
    <m/>
    <m/>
    <m/>
    <m/>
    <m/>
    <n v="10"/>
    <n v="150"/>
    <m/>
    <d v="1899-12-30T15:42:49"/>
    <n v="151"/>
    <m/>
    <d v="1899-12-30T15:42:56"/>
    <n v="152"/>
    <m/>
    <d v="1899-12-30T15:42:55"/>
    <n v="156"/>
    <m/>
    <d v="1899-12-30T15:43:05"/>
    <n v="153"/>
    <m/>
    <d v="1899-12-30T15:43:10"/>
    <n v="154"/>
    <m/>
    <d v="1899-12-30T15:43:13"/>
    <n v="155"/>
    <m/>
    <d v="1899-12-30T15:43:17"/>
    <n v="155"/>
    <m/>
    <d v="1899-12-30T15:43:17"/>
    <n v="161"/>
    <m/>
    <d v="1899-12-30T15:43:23"/>
    <n v="162"/>
    <m/>
    <d v="1899-12-30T15:43: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3500000000000476"/>
    <n v="3.2166666666666366"/>
    <x v="11"/>
    <x v="0"/>
    <x v="0"/>
  </r>
  <r>
    <n v="46"/>
    <d v="2021-06-26T16:46:18"/>
    <n v="228683"/>
    <m/>
    <m/>
    <m/>
    <m/>
    <m/>
    <m/>
    <m/>
    <m/>
    <m/>
    <d v="1899-12-30T23:59:59"/>
    <m/>
    <m/>
    <d v="1899-12-30T15:15:02"/>
    <m/>
    <m/>
    <m/>
    <m/>
    <m/>
    <d v="1899-12-30T15:44:14"/>
    <m/>
    <m/>
    <m/>
    <x v="2"/>
    <s v="19-1_VervinsO2"/>
    <m/>
    <s v="VervinsO"/>
    <m/>
    <m/>
    <m/>
    <m/>
    <m/>
    <m/>
    <m/>
    <m/>
    <m/>
    <m/>
    <m/>
    <m/>
    <m/>
    <m/>
    <m/>
    <n v="12"/>
    <n v="41"/>
    <m/>
    <d v="1899-12-30T15:15:56"/>
    <n v="37"/>
    <m/>
    <d v="1899-12-30T15:18:56"/>
    <n v="42"/>
    <m/>
    <d v="1899-12-30T15:21:47"/>
    <n v="38"/>
    <m/>
    <d v="1899-12-30T15:24:12"/>
    <n v="37"/>
    <m/>
    <d v="1899-12-30T15:27:37"/>
    <n v="39"/>
    <m/>
    <d v="1899-12-30T15:30:12"/>
    <n v="38"/>
    <m/>
    <d v="1899-12-30T15:32:11"/>
    <n v="40"/>
    <m/>
    <d v="1899-12-30T15:35:17"/>
    <n v="39"/>
    <m/>
    <d v="1899-12-30T15:37:10"/>
    <n v="41"/>
    <m/>
    <d v="1899-12-30T15:38:55"/>
    <n v="40"/>
    <m/>
    <d v="1899-12-30T15:41:25"/>
    <n v="42"/>
    <m/>
    <d v="1899-12-30T15:43: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9999999999998082"/>
    <n v="29.199999999999928"/>
    <x v="24"/>
    <x v="1"/>
    <x v="1"/>
  </r>
  <r>
    <n v="13"/>
    <d v="2021-06-26T16:35:12"/>
    <n v="2039903"/>
    <m/>
    <m/>
    <m/>
    <m/>
    <m/>
    <m/>
    <m/>
    <m/>
    <s v="Sa"/>
    <d v="1899-12-30T15:22:35"/>
    <m/>
    <s v="Sa"/>
    <d v="1899-12-30T15:30:59"/>
    <m/>
    <m/>
    <m/>
    <m/>
    <s v="Sa"/>
    <d v="1899-12-30T15:34:56"/>
    <m/>
    <m/>
    <m/>
    <x v="1"/>
    <s v="38-1_GO78-2"/>
    <m/>
    <s v="GO 78"/>
    <m/>
    <m/>
    <m/>
    <m/>
    <m/>
    <m/>
    <m/>
    <m/>
    <m/>
    <m/>
    <m/>
    <m/>
    <m/>
    <m/>
    <m/>
    <n v="17"/>
    <n v="150"/>
    <s v="Sa"/>
    <d v="1899-12-30T15:33:29"/>
    <n v="151"/>
    <s v="Sa"/>
    <d v="1899-12-30T15:33:39"/>
    <n v="152"/>
    <s v="Sa"/>
    <d v="1899-12-30T15:33:39"/>
    <n v="158"/>
    <s v="Sa"/>
    <d v="1899-12-30T15:33:47"/>
    <n v="159"/>
    <s v="Sa"/>
    <d v="1899-12-30T15:33:57"/>
    <n v="157"/>
    <s v="Sa"/>
    <d v="1899-12-30T15:34:02"/>
    <n v="153"/>
    <s v="Sa"/>
    <d v="1899-12-30T15:34:06"/>
    <n v="154"/>
    <s v="Sa"/>
    <d v="1899-12-30T15:34:09"/>
    <n v="156"/>
    <s v="Sa"/>
    <d v="1899-12-30T15:34:14"/>
    <n v="160"/>
    <s v="Sa"/>
    <d v="1899-12-30T15:34:38"/>
    <n v="166"/>
    <s v="Sa"/>
    <d v="1899-12-30T15:34:22"/>
    <n v="165"/>
    <s v="Sa"/>
    <d v="1899-12-30T15:34:30"/>
    <n v="161"/>
    <s v="Sa"/>
    <d v="1899-12-30T15:34:31"/>
    <n v="155"/>
    <s v="Sa"/>
    <d v="1899-12-30T15:34:33"/>
    <n v="162"/>
    <s v="Sa"/>
    <d v="1899-12-30T15:34:44"/>
    <n v="164"/>
    <s v="Sa"/>
    <d v="1899-12-30T15:34:41"/>
    <n v="163"/>
    <s v="Sa"/>
    <d v="1899-12-30T15:34: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711"/>
    <n v="3.9500000000001378"/>
    <x v="12"/>
    <x v="0"/>
    <x v="0"/>
  </r>
  <r>
    <n v="71"/>
    <d v="2021-06-26T16:57:01"/>
    <n v="338966"/>
    <m/>
    <m/>
    <m/>
    <m/>
    <m/>
    <m/>
    <m/>
    <m/>
    <m/>
    <d v="1899-12-30T23:59:59"/>
    <m/>
    <m/>
    <d v="1899-12-30T15:52:51"/>
    <m/>
    <m/>
    <m/>
    <m/>
    <m/>
    <d v="1899-12-30T15:56:21"/>
    <m/>
    <m/>
    <m/>
    <x v="1"/>
    <s v=" #2"/>
    <m/>
    <m/>
    <m/>
    <m/>
    <m/>
    <m/>
    <m/>
    <m/>
    <m/>
    <m/>
    <m/>
    <m/>
    <m/>
    <m/>
    <m/>
    <m/>
    <m/>
    <n v="17"/>
    <n v="150"/>
    <m/>
    <d v="1899-12-30T15:55:01"/>
    <n v="151"/>
    <m/>
    <d v="1899-12-30T15:55:05"/>
    <n v="152"/>
    <m/>
    <d v="1899-12-30T15:55:07"/>
    <n v="156"/>
    <m/>
    <d v="1899-12-30T15:55:16"/>
    <n v="153"/>
    <m/>
    <d v="1899-12-30T15:55:20"/>
    <n v="154"/>
    <m/>
    <d v="1899-12-30T15:55:24"/>
    <n v="155"/>
    <m/>
    <d v="1899-12-30T15:55:30"/>
    <n v="161"/>
    <m/>
    <d v="1899-12-30T15:55:36"/>
    <n v="162"/>
    <m/>
    <d v="1899-12-30T15:55:43"/>
    <n v="163"/>
    <m/>
    <d v="1899-12-30T15:55:43"/>
    <n v="164"/>
    <m/>
    <d v="1899-12-30T15:55:43"/>
    <n v="160"/>
    <m/>
    <d v="1899-12-30T15:56:10"/>
    <n v="165"/>
    <m/>
    <d v="1899-12-30T15:55:58"/>
    <n v="166"/>
    <m/>
    <d v="1899-12-30T15:55:56"/>
    <n v="159"/>
    <m/>
    <d v="1899-12-30T15:56:03"/>
    <n v="157"/>
    <m/>
    <d v="1899-12-30T15:56:07"/>
    <n v="158"/>
    <m/>
    <d v="1899-12-30T15:56: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1666666666667922"/>
    <n v="3.5000000000000675"/>
    <x v="12"/>
    <x v="0"/>
    <x v="0"/>
  </r>
  <r>
    <n v="52"/>
    <d v="2021-06-26T16:49:20"/>
    <n v="2311181"/>
    <m/>
    <m/>
    <m/>
    <m/>
    <m/>
    <m/>
    <m/>
    <m/>
    <s v="Sa"/>
    <d v="1899-12-30T15:11:20"/>
    <m/>
    <s v="Sa"/>
    <d v="1899-12-30T15:15:08"/>
    <m/>
    <m/>
    <m/>
    <m/>
    <s v="Sa"/>
    <d v="1899-12-30T15:45:41"/>
    <m/>
    <m/>
    <m/>
    <x v="2"/>
    <s v="16-1_B77 2"/>
    <m/>
    <s v="Balise77"/>
    <m/>
    <m/>
    <m/>
    <m/>
    <m/>
    <m/>
    <m/>
    <m/>
    <m/>
    <m/>
    <m/>
    <m/>
    <m/>
    <m/>
    <m/>
    <n v="13"/>
    <n v="40"/>
    <s v="Sa"/>
    <d v="1899-12-30T15:16:24"/>
    <n v="40"/>
    <s v="Sa"/>
    <d v="1899-12-30T15:18:27"/>
    <n v="38"/>
    <s v="Sa"/>
    <d v="1899-12-30T15:21:11"/>
    <n v="38"/>
    <s v="Sa"/>
    <d v="1899-12-30T15:24:16"/>
    <n v="39"/>
    <s v="Sa"/>
    <d v="1899-12-30T15:27:54"/>
    <n v="39"/>
    <s v="Sa"/>
    <d v="1899-12-30T15:29:23"/>
    <n v="41"/>
    <s v="Sa"/>
    <d v="1899-12-30T15:30:45"/>
    <n v="41"/>
    <s v="Sa"/>
    <d v="1899-12-30T15:33:04"/>
    <n v="111"/>
    <s v="Sa"/>
    <d v="1899-12-30T15:37:38"/>
    <n v="37"/>
    <s v="Sa"/>
    <d v="1899-12-30T15:37:18"/>
    <n v="37"/>
    <s v="Sa"/>
    <d v="1899-12-30T15:40:39"/>
    <n v="42"/>
    <s v="Sa"/>
    <d v="1899-12-30T15:43:21"/>
    <n v="32"/>
    <s v="Sa"/>
    <d v="1899-12-30T15:45: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666666666666515"/>
    <n v="30.549999999999979"/>
    <x v="21"/>
    <x v="1"/>
    <x v="1"/>
  </r>
  <r>
    <n v="53"/>
    <d v="2021-06-26T16:49:38"/>
    <n v="228684"/>
    <m/>
    <m/>
    <m/>
    <m/>
    <m/>
    <m/>
    <m/>
    <m/>
    <m/>
    <d v="1899-12-30T23:59:59"/>
    <m/>
    <m/>
    <d v="1899-12-30T15:14:55"/>
    <m/>
    <m/>
    <m/>
    <m/>
    <m/>
    <d v="1899-12-30T15:42:44"/>
    <m/>
    <m/>
    <m/>
    <x v="2"/>
    <s v="23-1_VervinsO4"/>
    <m/>
    <s v="VervinsO"/>
    <m/>
    <m/>
    <m/>
    <m/>
    <m/>
    <m/>
    <m/>
    <m/>
    <m/>
    <m/>
    <m/>
    <m/>
    <m/>
    <m/>
    <m/>
    <n v="12"/>
    <n v="38"/>
    <m/>
    <d v="1899-12-30T15:16:31"/>
    <n v="38"/>
    <m/>
    <d v="1899-12-30T15:19:10"/>
    <n v="37"/>
    <m/>
    <d v="1899-12-30T15:21:51"/>
    <n v="37"/>
    <m/>
    <d v="1899-12-30T15:25:06"/>
    <n v="42"/>
    <m/>
    <d v="1899-12-30T15:27:56"/>
    <n v="42"/>
    <m/>
    <d v="1899-12-30T15:29:32"/>
    <n v="41"/>
    <m/>
    <d v="1899-12-30T15:31:15"/>
    <n v="41"/>
    <m/>
    <d v="1899-12-30T15:33:26"/>
    <n v="40"/>
    <m/>
    <d v="1899-12-30T15:35:56"/>
    <n v="40"/>
    <m/>
    <d v="1899-12-30T15:37:57"/>
    <n v="39"/>
    <m/>
    <d v="1899-12-30T15:39:49"/>
    <n v="39"/>
    <m/>
    <d v="1899-12-30T15:42: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5999999999999304"/>
    <n v="27.816666666666645"/>
    <x v="28"/>
    <x v="0"/>
    <x v="1"/>
  </r>
  <r>
    <n v="44"/>
    <d v="2021-06-26T16:44:47"/>
    <n v="2017717"/>
    <m/>
    <m/>
    <m/>
    <m/>
    <m/>
    <m/>
    <m/>
    <m/>
    <s v="Sa"/>
    <d v="1899-12-30T15:33:28"/>
    <m/>
    <s v="Sa"/>
    <d v="1899-12-30T15:41:58"/>
    <m/>
    <m/>
    <m/>
    <m/>
    <s v="Sa"/>
    <d v="1899-12-30T15:44:34"/>
    <m/>
    <m/>
    <m/>
    <x v="1"/>
    <s v="39-1_TSO 3 #2"/>
    <m/>
    <s v="TSO"/>
    <m/>
    <m/>
    <m/>
    <m/>
    <m/>
    <m/>
    <m/>
    <m/>
    <m/>
    <m/>
    <m/>
    <m/>
    <m/>
    <m/>
    <m/>
    <n v="17"/>
    <n v="150"/>
    <s v="Sa"/>
    <d v="1899-12-30T15:43:24"/>
    <n v="151"/>
    <s v="Sa"/>
    <d v="1899-12-30T15:43:29"/>
    <n v="152"/>
    <s v="Sa"/>
    <d v="1899-12-30T15:43:28"/>
    <n v="156"/>
    <s v="Sa"/>
    <d v="1899-12-30T15:43:37"/>
    <n v="153"/>
    <s v="Sa"/>
    <d v="1899-12-30T15:43:42"/>
    <n v="154"/>
    <s v="Sa"/>
    <d v="1899-12-30T15:43:45"/>
    <n v="155"/>
    <s v="Sa"/>
    <d v="1899-12-30T15:43:47"/>
    <n v="161"/>
    <s v="Sa"/>
    <d v="1899-12-30T15:43:52"/>
    <n v="162"/>
    <s v="Sa"/>
    <d v="1899-12-30T15:43:59"/>
    <n v="163"/>
    <s v="Sa"/>
    <d v="1899-12-30T15:43:58"/>
    <n v="164"/>
    <s v="Sa"/>
    <d v="1899-12-30T15:43:57"/>
    <n v="160"/>
    <s v="Sa"/>
    <d v="1899-12-30T15:44:23"/>
    <n v="165"/>
    <s v="Sa"/>
    <d v="1899-12-30T15:44:11"/>
    <n v="166"/>
    <s v="Sa"/>
    <d v="1899-12-30T15:44:09"/>
    <n v="159"/>
    <s v="Sa"/>
    <d v="1899-12-30T15:44:15"/>
    <n v="157"/>
    <s v="Sa"/>
    <d v="1899-12-30T15:44:19"/>
    <n v="158"/>
    <s v="Sa"/>
    <d v="1899-12-30T15:44: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4333333333332909"/>
    <n v="2.6000000000000867"/>
    <x v="0"/>
    <x v="0"/>
    <x v="0"/>
  </r>
  <r>
    <n v="48"/>
    <d v="2021-06-26T16:46:41"/>
    <n v="8152007"/>
    <m/>
    <m/>
    <m/>
    <m/>
    <m/>
    <m/>
    <m/>
    <m/>
    <s v="Sa"/>
    <d v="1899-12-30T15:33:40"/>
    <m/>
    <s v="Sa"/>
    <d v="1899-12-30T15:41:30"/>
    <m/>
    <m/>
    <m/>
    <m/>
    <s v="Sa"/>
    <d v="1899-12-30T15:44:24"/>
    <m/>
    <m/>
    <m/>
    <x v="1"/>
    <s v="39-2_TSO 3 #2"/>
    <m/>
    <s v="TSO"/>
    <m/>
    <m/>
    <m/>
    <m/>
    <m/>
    <m/>
    <m/>
    <m/>
    <m/>
    <m/>
    <m/>
    <m/>
    <m/>
    <m/>
    <m/>
    <n v="17"/>
    <n v="150"/>
    <s v="Sa"/>
    <d v="1899-12-30T15:43:20"/>
    <n v="151"/>
    <s v="Sa"/>
    <d v="1899-12-30T15:43:25"/>
    <n v="152"/>
    <s v="Sa"/>
    <d v="1899-12-30T15:43:23"/>
    <n v="156"/>
    <s v="Sa"/>
    <d v="1899-12-30T15:43:31"/>
    <n v="153"/>
    <s v="Sa"/>
    <d v="1899-12-30T15:43:35"/>
    <n v="154"/>
    <s v="Sa"/>
    <d v="1899-12-30T15:43:38"/>
    <n v="155"/>
    <s v="Sa"/>
    <d v="1899-12-30T15:43:40"/>
    <n v="161"/>
    <s v="Sa"/>
    <d v="1899-12-30T15:43:45"/>
    <n v="162"/>
    <s v="Sa"/>
    <d v="1899-12-30T15:43:51"/>
    <n v="163"/>
    <s v="Sa"/>
    <d v="1899-12-30T15:43:50"/>
    <n v="164"/>
    <s v="Sa"/>
    <d v="1899-12-30T15:43:50"/>
    <n v="160"/>
    <s v="Sa"/>
    <d v="1899-12-30T15:44:16"/>
    <n v="165"/>
    <s v="Sa"/>
    <d v="1899-12-30T15:44:04"/>
    <n v="166"/>
    <s v="Sa"/>
    <d v="1899-12-30T15:44:03"/>
    <n v="159"/>
    <s v="Sa"/>
    <d v="1899-12-30T15:44:09"/>
    <n v="157"/>
    <s v="Sa"/>
    <d v="1899-12-30T15:44:12"/>
    <n v="158"/>
    <s v="Sa"/>
    <d v="1899-12-30T15:44: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8333333333333535"/>
    <n v="2.9000000000001336"/>
    <x v="0"/>
    <x v="0"/>
    <x v="0"/>
  </r>
  <r>
    <n v="58"/>
    <d v="2021-06-26T16:51:06"/>
    <n v="2311182"/>
    <m/>
    <m/>
    <m/>
    <m/>
    <m/>
    <m/>
    <m/>
    <m/>
    <s v="Sa"/>
    <d v="1899-12-30T15:11:43"/>
    <m/>
    <s v="Sa"/>
    <d v="1899-12-30T15:14:59"/>
    <m/>
    <m/>
    <m/>
    <m/>
    <s v="Sa"/>
    <d v="1899-12-30T15:48:38"/>
    <m/>
    <m/>
    <m/>
    <x v="2"/>
    <s v="25-1_B77 4"/>
    <m/>
    <s v="Balise77"/>
    <m/>
    <m/>
    <m/>
    <m/>
    <m/>
    <m/>
    <m/>
    <m/>
    <m/>
    <m/>
    <m/>
    <m/>
    <m/>
    <m/>
    <m/>
    <n v="13"/>
    <n v="41"/>
    <s v="Sa"/>
    <d v="1899-12-30T15:15:49"/>
    <n v="41"/>
    <s v="Sa"/>
    <d v="1899-12-30T15:17:42"/>
    <n v="38"/>
    <s v="Sa"/>
    <d v="1899-12-30T15:20:21"/>
    <n v="38"/>
    <s v="Sa"/>
    <d v="1899-12-30T15:23:05"/>
    <n v="40"/>
    <s v="Sa"/>
    <d v="1899-12-30T15:25:19"/>
    <n v="40"/>
    <s v="Sa"/>
    <d v="1899-12-30T15:27:10"/>
    <n v="39"/>
    <s v="Sa"/>
    <d v="1899-12-30T15:28:49"/>
    <n v="43"/>
    <s v="Sa"/>
    <d v="1899-12-30T15:29:41"/>
    <n v="39"/>
    <s v="Sa"/>
    <d v="1899-12-30T15:33:59"/>
    <n v="37"/>
    <s v="Sa"/>
    <d v="1899-12-30T15:35:37"/>
    <n v="37"/>
    <s v="Sa"/>
    <d v="1899-12-30T15:40:43"/>
    <n v="42"/>
    <s v="Sa"/>
    <d v="1899-12-30T15:46:35"/>
    <n v="42"/>
    <s v="Sa"/>
    <d v="1899-12-30T15:48: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3333333333335702"/>
    <n v="33.649999999999984"/>
    <x v="30"/>
    <x v="3"/>
    <x v="0"/>
  </r>
  <r>
    <n v="32"/>
    <d v="2021-06-26T16:41:51"/>
    <n v="2017715"/>
    <m/>
    <m/>
    <m/>
    <m/>
    <m/>
    <m/>
    <m/>
    <m/>
    <s v="Sa"/>
    <d v="1899-12-30T15:32:54"/>
    <m/>
    <s v="Sa"/>
    <d v="1899-12-30T15:38:59"/>
    <m/>
    <m/>
    <m/>
    <m/>
    <s v="Sa"/>
    <d v="1899-12-30T15:41:47"/>
    <m/>
    <m/>
    <m/>
    <x v="1"/>
    <s v="40-1_TSO 2 #2"/>
    <m/>
    <s v="TSO"/>
    <m/>
    <m/>
    <m/>
    <m/>
    <m/>
    <m/>
    <m/>
    <m/>
    <m/>
    <m/>
    <m/>
    <m/>
    <m/>
    <m/>
    <m/>
    <n v="17"/>
    <n v="150"/>
    <s v="Sa"/>
    <d v="1899-12-30T15:40:28"/>
    <n v="151"/>
    <s v="Sa"/>
    <d v="1899-12-30T15:40:35"/>
    <n v="152"/>
    <s v="Sa"/>
    <d v="1899-12-30T15:40:35"/>
    <n v="156"/>
    <s v="Sa"/>
    <d v="1899-12-30T15:40:44"/>
    <n v="153"/>
    <s v="Sa"/>
    <d v="1899-12-30T15:40:50"/>
    <n v="154"/>
    <s v="Sa"/>
    <d v="1899-12-30T15:40:54"/>
    <n v="155"/>
    <s v="Sa"/>
    <d v="1899-12-30T15:40:56"/>
    <n v="161"/>
    <s v="Sa"/>
    <d v="1899-12-30T15:41:02"/>
    <n v="162"/>
    <s v="Sa"/>
    <d v="1899-12-30T15:41:09"/>
    <n v="163"/>
    <s v="Sa"/>
    <d v="1899-12-30T15:41:07"/>
    <n v="164"/>
    <s v="Sa"/>
    <d v="1899-12-30T15:41:07"/>
    <n v="160"/>
    <s v="Sa"/>
    <d v="1899-12-30T15:41:35"/>
    <n v="165"/>
    <s v="Sa"/>
    <d v="1899-12-30T15:41:23"/>
    <n v="166"/>
    <s v="Sa"/>
    <d v="1899-12-30T15:41:20"/>
    <n v="159"/>
    <s v="Sa"/>
    <d v="1899-12-30T15:41:26"/>
    <n v="157"/>
    <s v="Sa"/>
    <d v="1899-12-30T15:41:30"/>
    <n v="158"/>
    <s v="Sa"/>
    <d v="1899-12-30T15:41: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4833333333334586"/>
    <n v="2.800000000000118"/>
    <x v="6"/>
    <x v="0"/>
    <x v="0"/>
  </r>
  <r>
    <n v="66"/>
    <d v="2021-06-26T16:53:52"/>
    <n v="1020700"/>
    <m/>
    <m/>
    <m/>
    <m/>
    <m/>
    <m/>
    <m/>
    <m/>
    <s v="Sa"/>
    <d v="1899-12-30T15:42:31"/>
    <m/>
    <s v="Sa"/>
    <d v="1899-12-30T15:49:52"/>
    <m/>
    <m/>
    <m/>
    <m/>
    <s v="Sa"/>
    <d v="1899-12-30T15:53:11"/>
    <m/>
    <m/>
    <m/>
    <x v="1"/>
    <s v="41-1_VervinsO8 #2"/>
    <m/>
    <s v="VervinsO"/>
    <m/>
    <m/>
    <m/>
    <m/>
    <m/>
    <m/>
    <m/>
    <m/>
    <m/>
    <m/>
    <m/>
    <m/>
    <m/>
    <m/>
    <m/>
    <n v="17"/>
    <n v="150"/>
    <s v="Sa"/>
    <d v="1899-12-30T15:52:04"/>
    <n v="151"/>
    <s v="Sa"/>
    <d v="1899-12-30T15:52:10"/>
    <n v="152"/>
    <s v="Sa"/>
    <d v="1899-12-30T15:52:09"/>
    <n v="156"/>
    <s v="Sa"/>
    <d v="1899-12-30T15:52:18"/>
    <n v="153"/>
    <s v="Sa"/>
    <d v="1899-12-30T15:52:21"/>
    <n v="154"/>
    <s v="Sa"/>
    <d v="1899-12-30T15:52:24"/>
    <n v="155"/>
    <s v="Sa"/>
    <d v="1899-12-30T15:52:27"/>
    <n v="161"/>
    <s v="Sa"/>
    <d v="1899-12-30T15:52:32"/>
    <n v="162"/>
    <s v="Sa"/>
    <d v="1899-12-30T15:52:38"/>
    <n v="163"/>
    <s v="Sa"/>
    <d v="1899-12-30T15:52:37"/>
    <n v="164"/>
    <s v="Sa"/>
    <d v="1899-12-30T15:52:37"/>
    <n v="160"/>
    <s v="Sa"/>
    <d v="1899-12-30T15:53:03"/>
    <n v="165"/>
    <s v="Sa"/>
    <d v="1899-12-30T15:52:51"/>
    <n v="166"/>
    <s v="Sa"/>
    <d v="1899-12-30T15:52:49"/>
    <n v="159"/>
    <s v="Sa"/>
    <d v="1899-12-30T15:52:55"/>
    <n v="157"/>
    <s v="Sa"/>
    <d v="1899-12-30T15:52:59"/>
    <n v="158"/>
    <s v="Sa"/>
    <d v="1899-12-30T15:52: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2000000000000242"/>
    <n v="3.3166666666664923"/>
    <x v="4"/>
    <x v="0"/>
    <x v="0"/>
  </r>
  <r>
    <n v="73"/>
    <d v="2021-06-26T16:57:26"/>
    <n v="1020714"/>
    <m/>
    <m/>
    <m/>
    <m/>
    <m/>
    <m/>
    <m/>
    <m/>
    <s v="Sa"/>
    <d v="1899-12-30T15:41:47"/>
    <m/>
    <s v="Sa"/>
    <d v="1899-12-30T15:45:34"/>
    <m/>
    <m/>
    <m/>
    <m/>
    <s v="Sa"/>
    <d v="1899-12-30T15:48:45"/>
    <m/>
    <m/>
    <m/>
    <x v="1"/>
    <s v="41-2_VervinsO8 #2"/>
    <m/>
    <s v="VervinsO"/>
    <m/>
    <m/>
    <m/>
    <m/>
    <m/>
    <m/>
    <m/>
    <m/>
    <m/>
    <m/>
    <m/>
    <m/>
    <m/>
    <m/>
    <m/>
    <n v="17"/>
    <n v="150"/>
    <s v="Sa"/>
    <d v="1899-12-30T15:47:25"/>
    <n v="151"/>
    <s v="Sa"/>
    <d v="1899-12-30T15:47:29"/>
    <n v="152"/>
    <s v="Sa"/>
    <d v="1899-12-30T15:47:32"/>
    <n v="156"/>
    <s v="Sa"/>
    <d v="1899-12-30T15:47:41"/>
    <n v="153"/>
    <s v="Sa"/>
    <d v="1899-12-30T15:47:45"/>
    <n v="154"/>
    <s v="Sa"/>
    <d v="1899-12-30T15:47:47"/>
    <n v="155"/>
    <s v="Sa"/>
    <d v="1899-12-30T15:47:49"/>
    <n v="161"/>
    <s v="Sa"/>
    <d v="1899-12-30T15:47:58"/>
    <n v="162"/>
    <s v="Sa"/>
    <d v="1899-12-30T15:48:04"/>
    <n v="163"/>
    <s v="Sa"/>
    <d v="1899-12-30T15:48:04"/>
    <n v="164"/>
    <s v="Sa"/>
    <d v="1899-12-30T15:48:05"/>
    <n v="160"/>
    <s v="Sa"/>
    <d v="1899-12-30T15:48:33"/>
    <n v="165"/>
    <s v="Sa"/>
    <d v="1899-12-30T15:48:24"/>
    <n v="166"/>
    <s v="Sa"/>
    <d v="1899-12-30T15:48:22"/>
    <n v="159"/>
    <s v="Sa"/>
    <d v="1899-12-30T15:48:29"/>
    <n v="157"/>
    <s v="Sa"/>
    <d v="1899-12-30T15:48:32"/>
    <n v="158"/>
    <s v="Sa"/>
    <d v="1899-12-30T15:48: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8499999999999694"/>
    <n v="3.1833333333332448"/>
    <x v="4"/>
    <x v="0"/>
    <x v="0"/>
  </r>
  <r>
    <n v="61"/>
    <d v="2021-06-26T16:52:06"/>
    <n v="2061522"/>
    <m/>
    <m/>
    <m/>
    <m/>
    <m/>
    <m/>
    <m/>
    <m/>
    <s v="Sa"/>
    <d v="1899-12-30T15:42:14"/>
    <m/>
    <s v="Sa"/>
    <d v="1899-12-30T15:48:23"/>
    <m/>
    <m/>
    <m/>
    <m/>
    <s v="Sa"/>
    <d v="1899-12-30T15:51:30"/>
    <m/>
    <m/>
    <m/>
    <x v="1"/>
    <s v="2061522 #2"/>
    <m/>
    <m/>
    <m/>
    <m/>
    <m/>
    <m/>
    <m/>
    <m/>
    <m/>
    <m/>
    <m/>
    <m/>
    <m/>
    <m/>
    <m/>
    <m/>
    <m/>
    <n v="17"/>
    <n v="150"/>
    <s v="Sa"/>
    <d v="1899-12-30T15:50:15"/>
    <n v="151"/>
    <s v="Sa"/>
    <d v="1899-12-30T15:50:20"/>
    <n v="152"/>
    <s v="Sa"/>
    <d v="1899-12-30T15:50:20"/>
    <n v="158"/>
    <s v="Sa"/>
    <d v="1899-12-30T15:50:30"/>
    <n v="159"/>
    <s v="Sa"/>
    <d v="1899-12-30T15:50:38"/>
    <n v="157"/>
    <s v="Sa"/>
    <d v="1899-12-30T15:50:42"/>
    <n v="153"/>
    <s v="Sa"/>
    <d v="1899-12-30T15:50:44"/>
    <n v="154"/>
    <s v="Sa"/>
    <d v="1899-12-30T15:50:47"/>
    <n v="156"/>
    <s v="Sa"/>
    <d v="1899-12-30T15:50:51"/>
    <n v="160"/>
    <s v="Sa"/>
    <d v="1899-12-30T15:51:15"/>
    <n v="166"/>
    <s v="Sa"/>
    <d v="1899-12-30T15:50:59"/>
    <n v="165"/>
    <s v="Sa"/>
    <d v="1899-12-30T15:51:06"/>
    <n v="161"/>
    <s v="Sa"/>
    <d v="1899-12-30T15:51:07"/>
    <n v="155"/>
    <s v="Sa"/>
    <d v="1899-12-30T15:51:09"/>
    <n v="162"/>
    <s v="Sa"/>
    <d v="1899-12-30T15:51:17"/>
    <n v="164"/>
    <s v="Sa"/>
    <d v="1899-12-30T15:51:15"/>
    <n v="163"/>
    <s v="Sa"/>
    <d v="1899-12-30T15:51: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8666666666665854"/>
    <n v="3.1166666666664611"/>
    <x v="5"/>
    <x v="2"/>
    <x v="0"/>
  </r>
  <r>
    <n v="69"/>
    <d v="2021-06-26T16:54:57"/>
    <n v="2150414"/>
    <m/>
    <m/>
    <m/>
    <m/>
    <m/>
    <m/>
    <m/>
    <m/>
    <s v="Sa"/>
    <d v="1899-12-30T15:12:01"/>
    <m/>
    <s v="Sa"/>
    <d v="1899-12-30T15:15:01"/>
    <m/>
    <m/>
    <m/>
    <m/>
    <s v="Sa"/>
    <d v="1899-12-30T15:51:14"/>
    <m/>
    <m/>
    <m/>
    <x v="2"/>
    <s v="24-2_B77 3"/>
    <m/>
    <s v="Balise77"/>
    <m/>
    <m/>
    <m/>
    <m/>
    <m/>
    <m/>
    <m/>
    <m/>
    <m/>
    <m/>
    <m/>
    <m/>
    <m/>
    <m/>
    <m/>
    <n v="12"/>
    <n v="38"/>
    <s v="Sa"/>
    <d v="1899-12-30T15:16:44"/>
    <n v="38"/>
    <s v="Sa"/>
    <d v="1899-12-30T15:19:51"/>
    <n v="41"/>
    <s v="Sa"/>
    <d v="1899-12-30T15:22:12"/>
    <n v="41"/>
    <s v="Sa"/>
    <d v="1899-12-30T15:24:26"/>
    <n v="40"/>
    <s v="Sa"/>
    <d v="1899-12-30T15:27:05"/>
    <n v="40"/>
    <s v="Sa"/>
    <d v="1899-12-30T15:29:13"/>
    <n v="39"/>
    <s v="Sa"/>
    <d v="1899-12-30T15:31:14"/>
    <n v="39"/>
    <s v="Sa"/>
    <d v="1899-12-30T15:34:51"/>
    <n v="37"/>
    <s v="Sa"/>
    <d v="1899-12-30T15:37:07"/>
    <n v="37"/>
    <s v="Sa"/>
    <d v="1899-12-30T15:42:27"/>
    <n v="42"/>
    <s v="Sa"/>
    <d v="1899-12-30T15:46:10"/>
    <n v="42"/>
    <s v="Sa"/>
    <d v="1899-12-30T15:50: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7166666666667219"/>
    <n v="36.216666666666839"/>
    <x v="29"/>
    <x v="3"/>
    <x v="1"/>
  </r>
  <r>
    <n v="78"/>
    <d v="2021-06-26T17:02:20"/>
    <n v="2049174"/>
    <m/>
    <m/>
    <m/>
    <m/>
    <m/>
    <m/>
    <m/>
    <m/>
    <s v="Sa"/>
    <d v="1899-12-30T15:56:33"/>
    <m/>
    <s v="Sa"/>
    <d v="1899-12-30T15:58:45"/>
    <m/>
    <m/>
    <m/>
    <m/>
    <s v="Sa"/>
    <d v="1899-12-30T16:02:12"/>
    <m/>
    <m/>
    <m/>
    <x v="1"/>
    <s v="43-2_COLE2 #3"/>
    <m/>
    <s v="COLE"/>
    <m/>
    <m/>
    <m/>
    <m/>
    <m/>
    <m/>
    <m/>
    <m/>
    <m/>
    <m/>
    <m/>
    <m/>
    <m/>
    <m/>
    <m/>
    <n v="17"/>
    <n v="150"/>
    <s v="Sa"/>
    <d v="1899-12-30T16:00:35"/>
    <n v="151"/>
    <s v="Sa"/>
    <d v="1899-12-30T16:00:46"/>
    <n v="152"/>
    <s v="Sa"/>
    <d v="1899-12-30T16:00:45"/>
    <n v="158"/>
    <s v="Sa"/>
    <d v="1899-12-30T16:00:55"/>
    <n v="159"/>
    <s v="Sa"/>
    <d v="1899-12-30T16:01:05"/>
    <n v="157"/>
    <s v="Sa"/>
    <d v="1899-12-30T16:01:14"/>
    <n v="153"/>
    <s v="Sa"/>
    <d v="1899-12-30T16:01:17"/>
    <n v="154"/>
    <s v="Sa"/>
    <d v="1899-12-30T16:01:21"/>
    <n v="156"/>
    <s v="Sa"/>
    <d v="1899-12-30T16:01:27"/>
    <n v="160"/>
    <s v="Sa"/>
    <d v="1899-12-30T16:01:51"/>
    <n v="166"/>
    <s v="Sa"/>
    <d v="1899-12-30T16:01:35"/>
    <n v="165"/>
    <s v="Sa"/>
    <d v="1899-12-30T16:01:44"/>
    <n v="161"/>
    <s v="Sa"/>
    <d v="1899-12-30T16:01:46"/>
    <n v="155"/>
    <s v="Sa"/>
    <d v="1899-12-30T16:01:48"/>
    <n v="162"/>
    <s v="Sa"/>
    <d v="1899-12-30T16:01:58"/>
    <n v="164"/>
    <s v="Sa"/>
    <d v="1899-12-30T16:01:56"/>
    <n v="163"/>
    <s v="Sa"/>
    <d v="1899-12-30T16:02: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8333333333335133"/>
    <n v="3.4500000000000597"/>
    <x v="5"/>
    <x v="2"/>
    <x v="0"/>
  </r>
  <r>
    <n v="50"/>
    <d v="2021-06-26T16:49:02"/>
    <n v="2061530"/>
    <m/>
    <m/>
    <m/>
    <m/>
    <m/>
    <m/>
    <m/>
    <m/>
    <s v="Sa"/>
    <d v="1899-12-30T15:37:38"/>
    <m/>
    <s v="Sa"/>
    <d v="1899-12-30T15:45:04"/>
    <m/>
    <m/>
    <m/>
    <m/>
    <s v="Sa"/>
    <d v="1899-12-30T15:48:01"/>
    <m/>
    <m/>
    <m/>
    <x v="1"/>
    <s v="44-1_COLE3 #2"/>
    <m/>
    <s v="COLE"/>
    <m/>
    <m/>
    <m/>
    <m/>
    <m/>
    <m/>
    <m/>
    <m/>
    <m/>
    <m/>
    <m/>
    <m/>
    <m/>
    <m/>
    <m/>
    <n v="15"/>
    <n v="150"/>
    <s v="Sa"/>
    <d v="1899-12-30T15:46:42"/>
    <n v="151"/>
    <s v="Sa"/>
    <d v="1899-12-30T15:46:46"/>
    <n v="152"/>
    <s v="Sa"/>
    <d v="1899-12-30T15:46:45"/>
    <n v="158"/>
    <s v="Sa"/>
    <d v="1899-12-30T15:46:53"/>
    <n v="159"/>
    <s v="Sa"/>
    <d v="1899-12-30T15:47:02"/>
    <n v="157"/>
    <s v="Sa"/>
    <d v="1899-12-30T15:47:07"/>
    <n v="153"/>
    <s v="Sa"/>
    <d v="1899-12-30T15:47:09"/>
    <n v="154"/>
    <s v="Sa"/>
    <d v="1899-12-30T15:47:11"/>
    <n v="156"/>
    <s v="Sa"/>
    <d v="1899-12-30T15:47:15"/>
    <n v="160"/>
    <s v="Sa"/>
    <d v="1899-12-30T15:47:39"/>
    <n v="166"/>
    <s v="Sa"/>
    <d v="1899-12-30T15:47:24"/>
    <n v="165"/>
    <s v="Sa"/>
    <d v="1899-12-30T15:47:33"/>
    <n v="161"/>
    <s v="Sa"/>
    <d v="1899-12-30T15:47:34"/>
    <n v="155"/>
    <s v="Sa"/>
    <d v="1899-12-30T15:47:37"/>
    <n v="162"/>
    <s v="Sa"/>
    <d v="1899-12-30T15:47: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333333333334821"/>
    <n v="2.9499999999999815"/>
    <x v="9"/>
    <x v="1"/>
    <x v="0"/>
  </r>
  <r>
    <n v="75"/>
    <d v="2021-06-26T16:59:35"/>
    <n v="38514"/>
    <m/>
    <m/>
    <m/>
    <m/>
    <m/>
    <m/>
    <m/>
    <m/>
    <m/>
    <d v="1899-12-30T23:59:59"/>
    <m/>
    <m/>
    <d v="1899-12-30T15:18:16"/>
    <m/>
    <m/>
    <m/>
    <m/>
    <m/>
    <d v="1899-12-30T15:57:05"/>
    <m/>
    <m/>
    <m/>
    <x v="2"/>
    <s v="15-1_VervinsO5"/>
    <m/>
    <s v="VervinsO"/>
    <m/>
    <m/>
    <m/>
    <m/>
    <m/>
    <m/>
    <m/>
    <m/>
    <m/>
    <m/>
    <m/>
    <m/>
    <m/>
    <m/>
    <m/>
    <n v="12"/>
    <n v="38"/>
    <m/>
    <d v="1899-12-30T15:21:00"/>
    <n v="38"/>
    <m/>
    <d v="1899-12-30T15:24:22"/>
    <n v="40"/>
    <m/>
    <d v="1899-12-30T15:26:59"/>
    <n v="40"/>
    <m/>
    <d v="1899-12-30T15:29:16"/>
    <n v="39"/>
    <m/>
    <d v="1899-12-30T15:31:09"/>
    <n v="39"/>
    <m/>
    <d v="1899-12-30T15:34:28"/>
    <n v="41"/>
    <m/>
    <d v="1899-12-30T15:36:28"/>
    <n v="41"/>
    <m/>
    <d v="1899-12-30T15:39:41"/>
    <n v="37"/>
    <m/>
    <d v="1899-12-30T15:43:18"/>
    <n v="37"/>
    <m/>
    <d v="1899-12-30T15:49:45"/>
    <n v="42"/>
    <m/>
    <d v="1899-12-30T15:53:58"/>
    <n v="32"/>
    <m/>
    <d v="1899-12-30T15:56: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7333333333333343"/>
    <n v="38.816666666666762"/>
    <x v="20"/>
    <x v="2"/>
    <x v="1"/>
  </r>
  <r>
    <n v="76"/>
    <d v="2021-06-26T17:01:30"/>
    <n v="1020718"/>
    <m/>
    <m/>
    <m/>
    <m/>
    <m/>
    <m/>
    <m/>
    <m/>
    <s v="Sa"/>
    <d v="1899-12-30T15:11:02"/>
    <m/>
    <s v="Sa"/>
    <d v="1899-12-30T15:15:05"/>
    <m/>
    <m/>
    <m/>
    <m/>
    <s v="Sa"/>
    <d v="1899-12-30T15:42:54"/>
    <m/>
    <m/>
    <m/>
    <x v="2"/>
    <s v="14-1_VervinsO3"/>
    <m/>
    <s v="VervinsO"/>
    <m/>
    <m/>
    <m/>
    <m/>
    <m/>
    <m/>
    <m/>
    <m/>
    <m/>
    <m/>
    <m/>
    <m/>
    <m/>
    <m/>
    <m/>
    <n v="13"/>
    <n v="38"/>
    <s v="Sa"/>
    <d v="1899-12-30T15:16:47"/>
    <n v="38"/>
    <s v="Sa"/>
    <d v="1899-12-30T15:19:46"/>
    <n v="42"/>
    <s v="Sa"/>
    <d v="1899-12-30T15:22:17"/>
    <n v="37"/>
    <s v="Sa"/>
    <d v="1899-12-30T15:22:32"/>
    <n v="40"/>
    <s v="Sa"/>
    <d v="1899-12-30T15:25:16"/>
    <n v="41"/>
    <s v="Sa"/>
    <d v="1899-12-30T15:26:59"/>
    <n v="39"/>
    <s v="Sa"/>
    <d v="1899-12-30T15:29:05"/>
    <n v="40"/>
    <s v="Sa"/>
    <d v="1899-12-30T15:30:38"/>
    <n v="41"/>
    <s v="Sa"/>
    <d v="1899-12-30T15:32:45"/>
    <n v="39"/>
    <s v="Sa"/>
    <d v="1899-12-30T15:34:54"/>
    <n v="42"/>
    <s v="Sa"/>
    <d v="1899-12-30T15:36:54"/>
    <n v="42"/>
    <s v="Sa"/>
    <d v="1899-12-30T15:38:45"/>
    <n v="37"/>
    <s v="Sa"/>
    <d v="1899-12-30T15:41: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99999999999946"/>
    <n v="27.816666666666645"/>
    <x v="19"/>
    <x v="2"/>
    <x v="1"/>
  </r>
  <r>
    <n v="77"/>
    <d v="2021-06-26T17:01:41"/>
    <n v="1020719"/>
    <m/>
    <m/>
    <m/>
    <m/>
    <m/>
    <m/>
    <m/>
    <m/>
    <s v="Sa"/>
    <d v="1899-12-30T14:00:05"/>
    <m/>
    <s v="Sa"/>
    <d v="1899-12-30T14:02:54"/>
    <m/>
    <m/>
    <m/>
    <m/>
    <s v="Sa"/>
    <d v="1899-12-30T14:31:01"/>
    <m/>
    <m/>
    <m/>
    <x v="3"/>
    <s v="14-2_VervinsO3"/>
    <m/>
    <s v="VervinsO"/>
    <m/>
    <m/>
    <m/>
    <m/>
    <m/>
    <m/>
    <m/>
    <m/>
    <m/>
    <m/>
    <m/>
    <m/>
    <m/>
    <m/>
    <m/>
    <n v="10"/>
    <n v="114"/>
    <s v="Sa"/>
    <d v="1899-12-30T14:08:26"/>
    <n v="101"/>
    <s v="Sa"/>
    <d v="1899-12-30T14:09:09"/>
    <n v="107"/>
    <s v="Sa"/>
    <d v="1899-12-30T14:10:04"/>
    <n v="109"/>
    <s v="Sa"/>
    <d v="1899-12-30T14:11:45"/>
    <n v="125"/>
    <s v="Sa"/>
    <d v="1899-12-30T14:13:29"/>
    <n v="111"/>
    <s v="Sa"/>
    <d v="1899-12-30T14:14:19"/>
    <n v="119"/>
    <s v="Sa"/>
    <d v="1899-12-30T14:16:16"/>
    <n v="121"/>
    <s v="Sa"/>
    <d v="1899-12-30T14:18:59"/>
    <n v="102"/>
    <s v="Sa"/>
    <d v="1899-12-30T14:21:14"/>
    <n v="103"/>
    <s v="Sa"/>
    <d v="1899-12-30T14:24: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5333333333332924"/>
    <n v="28.116666666666692"/>
    <x v="19"/>
    <x v="2"/>
    <x v="1"/>
  </r>
  <r>
    <n v="60"/>
    <d v="2021-06-26T16:51:55"/>
    <n v="1910517"/>
    <m/>
    <m/>
    <m/>
    <m/>
    <m/>
    <m/>
    <m/>
    <m/>
    <s v="Sa"/>
    <d v="1899-12-30T15:40:42"/>
    <m/>
    <s v="Sa"/>
    <d v="1899-12-30T15:47:54"/>
    <m/>
    <m/>
    <m/>
    <m/>
    <s v="Sa"/>
    <d v="1899-12-30T15:51:21"/>
    <m/>
    <m/>
    <m/>
    <x v="1"/>
    <s v="42-1_COLE1 #2"/>
    <m/>
    <s v="COLE"/>
    <m/>
    <m/>
    <m/>
    <m/>
    <m/>
    <m/>
    <m/>
    <m/>
    <m/>
    <m/>
    <m/>
    <m/>
    <m/>
    <m/>
    <m/>
    <n v="17"/>
    <n v="150"/>
    <s v="Sa"/>
    <d v="1899-12-30T15:49:50"/>
    <n v="151"/>
    <s v="Sa"/>
    <d v="1899-12-30T15:49:57"/>
    <n v="152"/>
    <s v="Sa"/>
    <d v="1899-12-30T15:49:56"/>
    <n v="158"/>
    <s v="Sa"/>
    <d v="1899-12-30T15:50:04"/>
    <n v="159"/>
    <s v="Sa"/>
    <d v="1899-12-30T15:50:13"/>
    <n v="157"/>
    <s v="Sa"/>
    <d v="1899-12-30T15:50:24"/>
    <n v="153"/>
    <s v="Sa"/>
    <d v="1899-12-30T15:50:29"/>
    <n v="154"/>
    <s v="Sa"/>
    <d v="1899-12-30T15:50:33"/>
    <n v="156"/>
    <s v="Sa"/>
    <d v="1899-12-30T15:50:37"/>
    <n v="160"/>
    <s v="Sa"/>
    <d v="1899-12-30T15:51:02"/>
    <n v="166"/>
    <s v="Sa"/>
    <d v="1899-12-30T15:50:46"/>
    <n v="165"/>
    <s v="Sa"/>
    <d v="1899-12-30T15:50:54"/>
    <n v="161"/>
    <s v="Sa"/>
    <d v="1899-12-30T15:50:57"/>
    <n v="155"/>
    <s v="Sa"/>
    <d v="1899-12-30T15:50:59"/>
    <n v="162"/>
    <s v="Sa"/>
    <d v="1899-12-30T15:51:08"/>
    <n v="164"/>
    <s v="Sa"/>
    <d v="1899-12-30T15:51:05"/>
    <n v="163"/>
    <s v="Sa"/>
    <d v="1899-12-30T15:51: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9333333333333691"/>
    <n v="3.4500000000000597"/>
    <x v="8"/>
    <x v="0"/>
    <x v="0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n v="64"/>
    <d v="2012-03-08T07:56:24"/>
    <n v="2141779"/>
    <m/>
    <m/>
    <m/>
    <m/>
    <m/>
    <m/>
    <m/>
    <m/>
    <s v="Sa"/>
    <d v="1899-12-30T15:17:35"/>
    <m/>
    <s v="Sa"/>
    <d v="1899-12-30T15:18:35"/>
    <m/>
    <m/>
    <m/>
    <m/>
    <s v="Sa"/>
    <d v="1899-12-30T15:39:40"/>
    <m/>
    <m/>
    <m/>
    <x v="0"/>
    <s v="2141779 GASTINEAU"/>
    <m/>
    <m/>
    <m/>
    <m/>
    <m/>
    <m/>
    <m/>
    <m/>
    <m/>
    <m/>
    <m/>
    <m/>
    <m/>
    <m/>
    <m/>
    <m/>
    <m/>
    <n v="8"/>
    <n v="109"/>
    <s v="Sa"/>
    <d v="1899-12-30T15:22:54"/>
    <n v="101"/>
    <s v="Sa"/>
    <d v="1899-12-30T15:23:48"/>
    <n v="108"/>
    <s v="Sa"/>
    <d v="1899-12-30T15:26:20"/>
    <n v="106"/>
    <s v="Sa"/>
    <d v="1899-12-30T15:27:32"/>
    <n v="113"/>
    <s v="Sa"/>
    <d v="1899-12-30T15:31:28"/>
    <n v="112"/>
    <s v="Sa"/>
    <d v="1899-12-30T15:32:23"/>
    <n v="102"/>
    <s v="Sa"/>
    <d v="1899-12-30T15:34:13"/>
    <n v="103"/>
    <s v="Sa"/>
    <d v="1899-12-30T15:36: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3166666666666487"/>
    <n v="21.083333333333485"/>
    <x v="38"/>
    <x v="1"/>
    <x v="2"/>
  </r>
  <r>
    <n v="65"/>
    <d v="2012-03-08T07:56:32"/>
    <n v="224268"/>
    <m/>
    <m/>
    <m/>
    <m/>
    <m/>
    <m/>
    <m/>
    <m/>
    <m/>
    <d v="1899-12-30T11:59:59"/>
    <m/>
    <m/>
    <d v="1899-12-30T15:18:37"/>
    <m/>
    <m/>
    <m/>
    <m/>
    <m/>
    <d v="1899-12-30T15:39:37"/>
    <m/>
    <m/>
    <m/>
    <x v="0"/>
    <m/>
    <m/>
    <m/>
    <m/>
    <m/>
    <m/>
    <m/>
    <m/>
    <m/>
    <m/>
    <m/>
    <m/>
    <m/>
    <m/>
    <m/>
    <m/>
    <m/>
    <m/>
    <n v="8"/>
    <n v="105"/>
    <m/>
    <d v="1899-12-30T15:23:25"/>
    <n v="101"/>
    <m/>
    <d v="1899-12-30T15:24:02"/>
    <n v="107"/>
    <m/>
    <d v="1899-12-30T15:26:01"/>
    <n v="111"/>
    <m/>
    <d v="1899-12-30T15:31:34"/>
    <n v="110"/>
    <m/>
    <d v="1899-12-30T15:33:20"/>
    <n v="102"/>
    <m/>
    <d v="1899-12-30T15:34:12"/>
    <n v="103"/>
    <m/>
    <d v="1899-12-30T15:36:39"/>
    <n v="104"/>
    <m/>
    <d v="1899-12-30T15:38: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799999999999951"/>
    <m/>
    <x v="38"/>
    <x v="1"/>
    <x v="2"/>
  </r>
  <r>
    <n v="66"/>
    <d v="2012-03-08T07:59:39"/>
    <n v="2125098"/>
    <m/>
    <m/>
    <m/>
    <m/>
    <m/>
    <m/>
    <m/>
    <m/>
    <s v="Sa"/>
    <d v="1899-12-30T15:07:39"/>
    <m/>
    <s v="Sa"/>
    <d v="1899-12-30T15:19:15"/>
    <m/>
    <m/>
    <m/>
    <m/>
    <s v="Sa"/>
    <d v="1899-12-30T15:40:27"/>
    <m/>
    <m/>
    <m/>
    <x v="0"/>
    <s v="2125098 AS Quetigny"/>
    <m/>
    <m/>
    <m/>
    <m/>
    <m/>
    <m/>
    <m/>
    <m/>
    <m/>
    <m/>
    <m/>
    <m/>
    <m/>
    <m/>
    <m/>
    <m/>
    <m/>
    <n v="9"/>
    <n v="105"/>
    <s v="Sa"/>
    <d v="1899-12-30T15:22:28"/>
    <n v="101"/>
    <s v="Sa"/>
    <d v="1899-12-30T15:23:05"/>
    <n v="107"/>
    <s v="Sa"/>
    <d v="1899-12-30T15:24:21"/>
    <n v="111"/>
    <s v="Sa"/>
    <d v="1899-12-30T15:27:17"/>
    <n v="110"/>
    <s v="Sa"/>
    <d v="1899-12-30T15:29:20"/>
    <n v="102"/>
    <s v="Sa"/>
    <d v="1899-12-30T15:29:48"/>
    <n v="109"/>
    <s v="Sa"/>
    <d v="1899-12-30T15:32:50"/>
    <n v="104"/>
    <s v="Sa"/>
    <d v="1899-12-30T15:37:30"/>
    <n v="103"/>
    <s v="Sa"/>
    <d v="1899-12-30T15:38: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166666666666366"/>
    <m/>
    <x v="44"/>
    <x v="3"/>
    <x v="2"/>
  </r>
  <r>
    <n v="67"/>
    <d v="2012-03-08T07:59:48"/>
    <n v="2017722"/>
    <m/>
    <m/>
    <m/>
    <m/>
    <m/>
    <m/>
    <m/>
    <m/>
    <s v="Sa"/>
    <d v="1899-12-30T15:07:41"/>
    <m/>
    <s v="Sa"/>
    <d v="1899-12-30T15:19:14"/>
    <m/>
    <m/>
    <m/>
    <m/>
    <s v="Sa"/>
    <d v="1899-12-30T15:40:29"/>
    <m/>
    <m/>
    <m/>
    <x v="0"/>
    <s v="2017722 TSO BO2108"/>
    <m/>
    <m/>
    <m/>
    <m/>
    <m/>
    <m/>
    <m/>
    <m/>
    <m/>
    <m/>
    <m/>
    <m/>
    <m/>
    <m/>
    <m/>
    <m/>
    <m/>
    <n v="7"/>
    <n v="101"/>
    <s v="Sa"/>
    <d v="1899-12-30T15:23:07"/>
    <n v="108"/>
    <s v="Sa"/>
    <d v="1899-12-30T15:24:19"/>
    <n v="102"/>
    <s v="Sa"/>
    <d v="1899-12-30T15:29:39"/>
    <n v="106"/>
    <s v="Sa"/>
    <d v="1899-12-30T15:32:00"/>
    <n v="113"/>
    <s v="Sa"/>
    <d v="1899-12-30T15:34:27"/>
    <n v="112"/>
    <s v="Sa"/>
    <d v="1899-12-30T15:35:52"/>
    <n v="103"/>
    <s v="Sa"/>
    <d v="1899-12-30T15:36: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8833333333333542"/>
    <n v="21.249999999999964"/>
    <x v="44"/>
    <x v="3"/>
    <x v="2"/>
  </r>
  <r>
    <n v="68"/>
    <d v="2012-03-08T08:00:51"/>
    <n v="1209882"/>
    <m/>
    <m/>
    <m/>
    <m/>
    <m/>
    <m/>
    <m/>
    <m/>
    <s v="Sa"/>
    <d v="1899-12-30T15:07:56"/>
    <m/>
    <s v="Sa"/>
    <d v="1899-12-30T15:19:11"/>
    <m/>
    <m/>
    <m/>
    <m/>
    <s v="Sa"/>
    <d v="1899-12-30T15:44:56"/>
    <m/>
    <m/>
    <m/>
    <x v="0"/>
    <s v="1209882 SPORTidént"/>
    <m/>
    <m/>
    <m/>
    <m/>
    <m/>
    <m/>
    <m/>
    <m/>
    <m/>
    <m/>
    <m/>
    <m/>
    <m/>
    <m/>
    <m/>
    <m/>
    <m/>
    <n v="9"/>
    <n v="109"/>
    <s v="Sa"/>
    <d v="1899-12-30T15:23:53"/>
    <n v="110"/>
    <s v="Sa"/>
    <d v="1899-12-30T15:24:53"/>
    <n v="105"/>
    <s v="Sa"/>
    <d v="1899-12-30T15:26:07"/>
    <n v="101"/>
    <s v="Sa"/>
    <d v="1899-12-30T15:27:27"/>
    <n v="108"/>
    <s v="Sa"/>
    <d v="1899-12-30T15:28:36"/>
    <n v="107"/>
    <s v="Sa"/>
    <d v="1899-12-30T15:30:40"/>
    <n v="106"/>
    <s v="Sa"/>
    <d v="1899-12-30T15:34:26"/>
    <n v="104"/>
    <s v="Sa"/>
    <d v="1899-12-30T15:39:34"/>
    <n v="103"/>
    <s v="Sa"/>
    <d v="1899-12-30T15:43: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6999999999999353"/>
    <n v="25.750000000000028"/>
    <x v="33"/>
    <x v="2"/>
    <x v="2"/>
  </r>
  <r>
    <n v="69"/>
    <d v="2012-03-08T08:00:54"/>
    <n v="2121266"/>
    <m/>
    <m/>
    <m/>
    <m/>
    <m/>
    <m/>
    <m/>
    <m/>
    <s v="Sa"/>
    <d v="1899-12-30T15:08:01"/>
    <m/>
    <s v="Sa"/>
    <d v="1899-12-30T15:19:10"/>
    <m/>
    <m/>
    <m/>
    <m/>
    <s v="Sa"/>
    <d v="1899-12-30T15:41:39"/>
    <m/>
    <m/>
    <m/>
    <x v="0"/>
    <s v="2121266 AS Quetigny"/>
    <m/>
    <m/>
    <m/>
    <m/>
    <m/>
    <m/>
    <m/>
    <m/>
    <m/>
    <m/>
    <m/>
    <m/>
    <m/>
    <m/>
    <m/>
    <m/>
    <m/>
    <n v="7"/>
    <n v="113"/>
    <s v="Sa"/>
    <d v="1899-12-30T15:23:27"/>
    <n v="102"/>
    <s v="Sa"/>
    <d v="1899-12-30T15:24:08"/>
    <n v="111"/>
    <s v="Sa"/>
    <d v="1899-12-30T15:25:11"/>
    <n v="110"/>
    <s v="Sa"/>
    <d v="1899-12-30T15:25:57"/>
    <n v="112"/>
    <s v="Sa"/>
    <d v="1899-12-30T15:28:14"/>
    <n v="103"/>
    <s v="Sa"/>
    <d v="1899-12-30T15:29:11"/>
    <n v="101"/>
    <s v="Sa"/>
    <d v="1899-12-30T15:34: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2833333333332568"/>
    <m/>
    <x v="33"/>
    <x v="2"/>
    <x v="2"/>
  </r>
  <r>
    <n v="70"/>
    <d v="2012-03-08T08:05:04"/>
    <n v="239684"/>
    <m/>
    <m/>
    <m/>
    <m/>
    <m/>
    <m/>
    <m/>
    <m/>
    <m/>
    <d v="1899-12-30T11:59:59"/>
    <m/>
    <m/>
    <d v="1899-12-30T15:18:50"/>
    <m/>
    <m/>
    <m/>
    <m/>
    <m/>
    <d v="1899-12-30T15:49:28"/>
    <m/>
    <m/>
    <m/>
    <x v="0"/>
    <m/>
    <m/>
    <m/>
    <m/>
    <m/>
    <m/>
    <m/>
    <m/>
    <m/>
    <m/>
    <m/>
    <m/>
    <m/>
    <m/>
    <m/>
    <m/>
    <m/>
    <m/>
    <n v="8"/>
    <n v="112"/>
    <m/>
    <d v="1899-12-30T15:23:43"/>
    <n v="103"/>
    <m/>
    <d v="1899-12-30T15:25:52"/>
    <n v="113"/>
    <m/>
    <d v="1899-12-30T15:34:10"/>
    <n v="102"/>
    <m/>
    <d v="1899-12-30T15:34:45"/>
    <n v="110"/>
    <m/>
    <d v="1899-12-30T15:36:55"/>
    <n v="108"/>
    <m/>
    <d v="1899-12-30T15:42:10"/>
    <n v="107"/>
    <m/>
    <d v="1899-12-30T15:44:04"/>
    <n v="101"/>
    <m/>
    <d v="1899-12-30T15:46: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8833333333333506"/>
    <n v="30.633333333333379"/>
    <x v="39"/>
    <x v="0"/>
    <x v="2"/>
  </r>
  <r>
    <n v="71"/>
    <d v="2012-03-08T08:05:15"/>
    <n v="1999070"/>
    <m/>
    <m/>
    <m/>
    <m/>
    <m/>
    <m/>
    <m/>
    <m/>
    <s v="Sa"/>
    <d v="1899-12-30T15:17:49"/>
    <m/>
    <s v="Sa"/>
    <d v="1899-12-30T15:18:49"/>
    <m/>
    <m/>
    <m/>
    <m/>
    <s v="Sa"/>
    <d v="1899-12-30T15:49:27"/>
    <m/>
    <m/>
    <m/>
    <x v="0"/>
    <s v="Sophie HADJIANGELIS"/>
    <m/>
    <m/>
    <m/>
    <m/>
    <m/>
    <m/>
    <m/>
    <m/>
    <m/>
    <m/>
    <m/>
    <m/>
    <m/>
    <m/>
    <m/>
    <m/>
    <m/>
    <n v="8"/>
    <n v="104"/>
    <s v="Sa"/>
    <d v="1899-12-30T15:26:25"/>
    <n v="103"/>
    <s v="Sa"/>
    <d v="1899-12-30T15:30:03"/>
    <n v="102"/>
    <s v="Sa"/>
    <d v="1899-12-30T15:34:21"/>
    <n v="111"/>
    <s v="Sa"/>
    <d v="1899-12-30T15:35:48"/>
    <n v="106"/>
    <s v="Sa"/>
    <d v="1899-12-30T15:42:31"/>
    <n v="109"/>
    <s v="Sa"/>
    <d v="1899-12-30T15:44:39"/>
    <n v="101"/>
    <s v="Sa"/>
    <d v="1899-12-30T15:45:42"/>
    <n v="105"/>
    <s v="Sa"/>
    <d v="1899-12-30T15:47: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6000000000000689"/>
    <m/>
    <x v="39"/>
    <x v="0"/>
    <x v="2"/>
  </r>
  <r>
    <n v="72"/>
    <d v="2012-03-08T08:05:54"/>
    <n v="349759"/>
    <m/>
    <m/>
    <m/>
    <m/>
    <m/>
    <m/>
    <m/>
    <m/>
    <m/>
    <d v="1899-12-30T15:34:16"/>
    <m/>
    <m/>
    <d v="1899-12-30T15:34:25"/>
    <m/>
    <m/>
    <m/>
    <m/>
    <m/>
    <d v="1899-12-30T15:50:20"/>
    <m/>
    <m/>
    <m/>
    <x v="0"/>
    <s v="LE ROUX Jean"/>
    <m/>
    <n v="7807"/>
    <m/>
    <m/>
    <m/>
    <m/>
    <m/>
    <m/>
    <m/>
    <m/>
    <m/>
    <m/>
    <m/>
    <m/>
    <m/>
    <m/>
    <m/>
    <n v="9"/>
    <n v="109"/>
    <m/>
    <d v="1899-12-30T15:40:05"/>
    <n v="105"/>
    <m/>
    <d v="1899-12-30T15:41:02"/>
    <n v="101"/>
    <m/>
    <d v="1899-12-30T15:41:42"/>
    <n v="106"/>
    <m/>
    <d v="1899-12-30T15:42:42"/>
    <n v="102"/>
    <m/>
    <d v="1899-12-30T15:44:39"/>
    <n v="113"/>
    <m/>
    <d v="1899-12-30T15:45:35"/>
    <n v="112"/>
    <m/>
    <d v="1899-12-30T15:46:46"/>
    <n v="103"/>
    <m/>
    <d v="1899-12-30T15:47:35"/>
    <n v="104"/>
    <m/>
    <d v="1899-12-30T15:48: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6666666666666998"/>
    <m/>
    <x v="32"/>
    <x v="1"/>
    <x v="2"/>
  </r>
  <r>
    <n v="73"/>
    <d v="2012-03-08T08:06:14"/>
    <n v="210748"/>
    <m/>
    <m/>
    <m/>
    <m/>
    <m/>
    <m/>
    <m/>
    <m/>
    <m/>
    <d v="1899-12-30T11:59:59"/>
    <m/>
    <m/>
    <d v="1899-12-30T15:18:28"/>
    <m/>
    <m/>
    <m/>
    <m/>
    <m/>
    <d v="1899-12-30T15:50:29"/>
    <m/>
    <m/>
    <m/>
    <x v="0"/>
    <m/>
    <m/>
    <m/>
    <m/>
    <m/>
    <m/>
    <m/>
    <m/>
    <m/>
    <m/>
    <m/>
    <m/>
    <m/>
    <m/>
    <m/>
    <m/>
    <m/>
    <m/>
    <n v="10"/>
    <n v="101"/>
    <m/>
    <d v="1899-12-30T15:24:39"/>
    <n v="106"/>
    <m/>
    <d v="1899-12-30T15:27:46"/>
    <n v="109"/>
    <m/>
    <d v="1899-12-30T15:30:41"/>
    <n v="111"/>
    <m/>
    <d v="1899-12-30T15:33:01"/>
    <n v="102"/>
    <m/>
    <d v="1899-12-30T15:33:46"/>
    <n v="113"/>
    <m/>
    <d v="1899-12-30T15:35:18"/>
    <n v="110"/>
    <m/>
    <d v="1899-12-30T15:39:12"/>
    <n v="112"/>
    <m/>
    <d v="1899-12-30T15:44:00"/>
    <n v="103"/>
    <m/>
    <d v="1899-12-30T15:44:49"/>
    <n v="104"/>
    <m/>
    <d v="1899-12-30T15:48: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183333333333394"/>
    <m/>
    <x v="37"/>
    <x v="0"/>
    <x v="2"/>
  </r>
  <r>
    <n v="74"/>
    <d v="2012-03-08T08:06:19"/>
    <n v="8300570"/>
    <m/>
    <m/>
    <m/>
    <m/>
    <m/>
    <m/>
    <m/>
    <m/>
    <s v="Sa"/>
    <d v="1899-12-30T15:08:06"/>
    <m/>
    <s v="Sa"/>
    <d v="1899-12-30T15:18:29"/>
    <m/>
    <m/>
    <m/>
    <m/>
    <s v="Sa"/>
    <d v="1899-12-30T15:50:35"/>
    <m/>
    <m/>
    <m/>
    <x v="0"/>
    <s v="Francesco AVVISATI"/>
    <m/>
    <m/>
    <m/>
    <m/>
    <m/>
    <m/>
    <m/>
    <m/>
    <m/>
    <m/>
    <m/>
    <m/>
    <m/>
    <m/>
    <m/>
    <m/>
    <m/>
    <n v="8"/>
    <n v="105"/>
    <s v="Sa"/>
    <d v="1899-12-30T15:24:08"/>
    <n v="101"/>
    <s v="Sa"/>
    <d v="1899-12-30T15:25:08"/>
    <n v="107"/>
    <s v="Sa"/>
    <d v="1899-12-30T15:27:26"/>
    <n v="108"/>
    <s v="Sa"/>
    <d v="1899-12-30T15:31:32"/>
    <n v="106"/>
    <s v="Sa"/>
    <d v="1899-12-30T15:35:17"/>
    <n v="111"/>
    <s v="Sa"/>
    <d v="1899-12-30T15:37:23"/>
    <n v="102"/>
    <s v="Sa"/>
    <d v="1899-12-30T15:38:26"/>
    <n v="103"/>
    <s v="Sa"/>
    <d v="1899-12-30T15:46: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6500000000000838"/>
    <n v="32.100000000000065"/>
    <x v="37"/>
    <x v="0"/>
    <x v="2"/>
  </r>
  <r>
    <n v="75"/>
    <d v="2012-03-08T08:17:28"/>
    <n v="228368"/>
    <m/>
    <m/>
    <m/>
    <m/>
    <m/>
    <m/>
    <m/>
    <m/>
    <m/>
    <d v="1899-12-30T11:59:59"/>
    <m/>
    <m/>
    <d v="1899-12-30T15:19:05"/>
    <m/>
    <m/>
    <m/>
    <m/>
    <m/>
    <d v="1899-12-30T16:01:42"/>
    <m/>
    <m/>
    <m/>
    <x v="0"/>
    <m/>
    <m/>
    <m/>
    <m/>
    <m/>
    <m/>
    <m/>
    <m/>
    <m/>
    <m/>
    <m/>
    <m/>
    <m/>
    <m/>
    <m/>
    <m/>
    <m/>
    <m/>
    <n v="13"/>
    <n v="105"/>
    <m/>
    <d v="1899-12-30T15:23:46"/>
    <n v="101"/>
    <m/>
    <d v="1899-12-30T15:25:23"/>
    <n v="108"/>
    <m/>
    <d v="1899-12-30T15:32:44"/>
    <n v="108"/>
    <m/>
    <d v="1899-12-30T15:32:44"/>
    <n v="106"/>
    <m/>
    <d v="1899-12-30T15:34:17"/>
    <n v="106"/>
    <m/>
    <d v="1899-12-30T15:34:17"/>
    <n v="102"/>
    <m/>
    <d v="1899-12-30T15:36:54"/>
    <n v="110"/>
    <m/>
    <d v="1899-12-30T15:38:10"/>
    <n v="111"/>
    <m/>
    <d v="1899-12-30T15:39:38"/>
    <n v="113"/>
    <m/>
    <d v="1899-12-30T15:51:33"/>
    <n v="112"/>
    <m/>
    <d v="1899-12-30T15:53:29"/>
    <n v="103"/>
    <m/>
    <d v="1899-12-30T15:55:59"/>
    <n v="104"/>
    <m/>
    <d v="1899-12-30T15:58: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6833333333333194"/>
    <n v="42.616666666666561"/>
    <x v="40"/>
    <x v="3"/>
    <x v="2"/>
  </r>
  <r>
    <n v="76"/>
    <d v="2012-03-08T08:17:41"/>
    <n v="31709"/>
    <m/>
    <m/>
    <m/>
    <m/>
    <m/>
    <m/>
    <m/>
    <m/>
    <m/>
    <d v="1899-12-30T11:59:59"/>
    <m/>
    <m/>
    <d v="1899-12-30T15:19:19"/>
    <m/>
    <m/>
    <m/>
    <m/>
    <m/>
    <d v="1899-12-30T16:01:40"/>
    <m/>
    <m/>
    <m/>
    <x v="0"/>
    <m/>
    <m/>
    <m/>
    <m/>
    <m/>
    <m/>
    <m/>
    <m/>
    <m/>
    <m/>
    <m/>
    <m/>
    <m/>
    <m/>
    <m/>
    <m/>
    <m/>
    <m/>
    <n v="5"/>
    <n v="101"/>
    <m/>
    <d v="1899-12-30T15:25:20"/>
    <n v="107"/>
    <m/>
    <d v="1899-12-30T15:27:49"/>
    <n v="109"/>
    <m/>
    <d v="1899-12-30T15:36:23"/>
    <n v="102"/>
    <m/>
    <d v="1899-12-30T15:41:38"/>
    <n v="103"/>
    <m/>
    <d v="1899-12-30T15:56: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0166666666667545"/>
    <m/>
    <x v="40"/>
    <x v="3"/>
    <x v="2"/>
  </r>
  <r>
    <n v="77"/>
    <d v="2012-03-08T08:21:25"/>
    <n v="1285001"/>
    <m/>
    <m/>
    <m/>
    <m/>
    <m/>
    <m/>
    <m/>
    <m/>
    <s v="Sa"/>
    <d v="1899-12-30T15:07:45"/>
    <m/>
    <s v="Sa"/>
    <d v="1899-12-30T15:18:46"/>
    <m/>
    <m/>
    <m/>
    <m/>
    <s v="Sa"/>
    <d v="1899-12-30T16:05:45"/>
    <m/>
    <m/>
    <m/>
    <x v="0"/>
    <s v="1285001 ESPAD"/>
    <m/>
    <m/>
    <m/>
    <m/>
    <m/>
    <m/>
    <m/>
    <m/>
    <m/>
    <m/>
    <m/>
    <m/>
    <m/>
    <m/>
    <m/>
    <m/>
    <m/>
    <n v="9"/>
    <n v="104"/>
    <s v="Sa"/>
    <d v="1899-12-30T15:26:16"/>
    <n v="112"/>
    <s v="Sa"/>
    <d v="1899-12-30T15:29:43"/>
    <n v="103"/>
    <s v="Sa"/>
    <d v="1899-12-30T15:34:15"/>
    <n v="113"/>
    <s v="Sa"/>
    <d v="1899-12-30T15:38:25"/>
    <n v="102"/>
    <s v="Sa"/>
    <d v="1899-12-30T15:39:38"/>
    <n v="111"/>
    <s v="Sa"/>
    <d v="1899-12-30T15:41:48"/>
    <n v="110"/>
    <s v="Sa"/>
    <d v="1899-12-30T15:43:33"/>
    <n v="101"/>
    <s v="Sa"/>
    <d v="1899-12-30T15:49:56"/>
    <n v="105"/>
    <s v="Sa"/>
    <d v="1899-12-30T15:51: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4999999999998934"/>
    <m/>
    <x v="43"/>
    <x v="0"/>
    <x v="2"/>
  </r>
  <r>
    <n v="78"/>
    <d v="2012-03-08T08:21:28"/>
    <n v="2086248"/>
    <m/>
    <m/>
    <m/>
    <m/>
    <m/>
    <m/>
    <m/>
    <m/>
    <s v="Sa"/>
    <d v="1899-12-30T15:07:49"/>
    <m/>
    <s v="Sa"/>
    <d v="1899-12-30T15:18:41"/>
    <m/>
    <m/>
    <m/>
    <m/>
    <s v="Sa"/>
    <d v="1899-12-30T16:05:47"/>
    <m/>
    <m/>
    <m/>
    <x v="0"/>
    <s v="STE GEMME MONROVAL ESPAD"/>
    <m/>
    <m/>
    <m/>
    <m/>
    <m/>
    <m/>
    <m/>
    <m/>
    <m/>
    <m/>
    <m/>
    <m/>
    <m/>
    <m/>
    <m/>
    <m/>
    <m/>
    <n v="9"/>
    <n v="109"/>
    <s v="Sa"/>
    <d v="1899-12-30T15:26:00"/>
    <n v="101"/>
    <s v="Sa"/>
    <d v="1899-12-30T15:30:04"/>
    <n v="108"/>
    <s v="Sa"/>
    <d v="1899-12-30T15:32:48"/>
    <n v="107"/>
    <s v="Sa"/>
    <d v="1899-12-30T15:37:11"/>
    <n v="106"/>
    <s v="Sa"/>
    <d v="1899-12-30T15:49:14"/>
    <n v="102"/>
    <s v="Sa"/>
    <d v="1899-12-30T15:51:41"/>
    <n v="111"/>
    <s v="Sa"/>
    <d v="1899-12-30T15:56:30"/>
    <n v="103"/>
    <s v="Sa"/>
    <d v="1899-12-30T16:01:42"/>
    <n v="112"/>
    <s v="Sa"/>
    <d v="1899-12-30T16:04: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3166666666667979"/>
    <n v="47.100000000000009"/>
    <x v="43"/>
    <x v="0"/>
    <x v="2"/>
  </r>
  <r>
    <n v="79"/>
    <d v="2012-03-08T08:26:16"/>
    <n v="1020708"/>
    <m/>
    <m/>
    <m/>
    <m/>
    <m/>
    <m/>
    <m/>
    <m/>
    <s v="Sa"/>
    <d v="1899-12-30T15:07:53"/>
    <m/>
    <s v="Sa"/>
    <d v="1899-12-30T15:18:55"/>
    <m/>
    <m/>
    <m/>
    <m/>
    <s v="Sa"/>
    <d v="1899-12-30T16:10:38"/>
    <m/>
    <m/>
    <m/>
    <x v="0"/>
    <s v="1020708 Vervins O"/>
    <m/>
    <m/>
    <m/>
    <m/>
    <m/>
    <m/>
    <m/>
    <m/>
    <m/>
    <m/>
    <m/>
    <m/>
    <m/>
    <m/>
    <m/>
    <m/>
    <m/>
    <n v="13"/>
    <n v="105"/>
    <s v="Sa"/>
    <d v="1899-12-30T15:23:35"/>
    <n v="108"/>
    <s v="Sa"/>
    <d v="1899-12-30T15:28:39"/>
    <n v="101"/>
    <s v="Sa"/>
    <d v="1899-12-30T15:33:41"/>
    <n v="109"/>
    <s v="Sa"/>
    <d v="1899-12-30T15:35:16"/>
    <n v="113"/>
    <s v="Sa"/>
    <d v="1899-12-30T15:40:07"/>
    <n v="102"/>
    <s v="Sa"/>
    <d v="1899-12-30T15:41:25"/>
    <n v="110"/>
    <s v="Sa"/>
    <d v="1899-12-30T15:43:48"/>
    <n v="111"/>
    <s v="Sa"/>
    <d v="1899-12-30T15:45:14"/>
    <n v="106"/>
    <s v="Sa"/>
    <d v="1899-12-30T15:54:35"/>
    <n v="107"/>
    <s v="Sa"/>
    <d v="1899-12-30T15:58:26"/>
    <n v="112"/>
    <s v="Sa"/>
    <d v="1899-12-30T16:04:06"/>
    <n v="103"/>
    <s v="Sa"/>
    <d v="1899-12-30T16:05:43"/>
    <n v="104"/>
    <s v="Sa"/>
    <d v="1899-12-30T16:08: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6666666666667034"/>
    <m/>
    <x v="36"/>
    <x v="1"/>
    <x v="2"/>
  </r>
  <r>
    <n v="80"/>
    <d v="2012-03-08T08:26:30"/>
    <n v="38443"/>
    <m/>
    <m/>
    <m/>
    <m/>
    <m/>
    <m/>
    <m/>
    <m/>
    <m/>
    <d v="1899-12-30T15:08:11"/>
    <m/>
    <m/>
    <d v="1899-12-30T15:18:53"/>
    <m/>
    <m/>
    <m/>
    <m/>
    <m/>
    <d v="1899-12-30T16:10:51"/>
    <m/>
    <m/>
    <m/>
    <x v="0"/>
    <m/>
    <m/>
    <m/>
    <m/>
    <m/>
    <m/>
    <m/>
    <m/>
    <m/>
    <m/>
    <m/>
    <m/>
    <m/>
    <m/>
    <m/>
    <m/>
    <m/>
    <m/>
    <n v="14"/>
    <n v="105"/>
    <m/>
    <d v="1899-12-30T15:23:57"/>
    <n v="108"/>
    <m/>
    <d v="1899-12-30T15:28:38"/>
    <n v="101"/>
    <m/>
    <d v="1899-12-30T15:33:44"/>
    <n v="109"/>
    <m/>
    <d v="1899-12-30T15:35:19"/>
    <n v="113"/>
    <m/>
    <d v="1899-12-30T15:40:10"/>
    <n v="102"/>
    <m/>
    <d v="1899-12-30T15:41:32"/>
    <n v="110"/>
    <m/>
    <d v="1899-12-30T15:43:50"/>
    <n v="111"/>
    <m/>
    <d v="1899-12-30T15:45:17"/>
    <n v="106"/>
    <m/>
    <d v="1899-12-30T15:54:42"/>
    <n v="107"/>
    <m/>
    <d v="1899-12-30T15:58:32"/>
    <n v="107"/>
    <m/>
    <d v="1899-12-30T15:58:41"/>
    <n v="112"/>
    <m/>
    <d v="1899-12-30T16:04:16"/>
    <n v="103"/>
    <m/>
    <d v="1899-12-30T16:05:57"/>
    <n v="104"/>
    <m/>
    <d v="1899-12-30T16:08: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066666666666606"/>
    <n v="51.966666666666583"/>
    <x v="36"/>
    <x v="1"/>
    <x v="2"/>
  </r>
  <r>
    <n v="81"/>
    <d v="2012-03-08T08:28:06"/>
    <n v="338005"/>
    <m/>
    <m/>
    <m/>
    <m/>
    <m/>
    <m/>
    <m/>
    <m/>
    <m/>
    <d v="1899-12-30T15:34:20"/>
    <m/>
    <m/>
    <d v="1899-12-30T15:34:28"/>
    <m/>
    <m/>
    <m/>
    <m/>
    <m/>
    <d v="1899-12-30T16:12:29"/>
    <m/>
    <m/>
    <m/>
    <x v="0"/>
    <m/>
    <m/>
    <m/>
    <m/>
    <m/>
    <m/>
    <m/>
    <m/>
    <m/>
    <m/>
    <m/>
    <m/>
    <m/>
    <m/>
    <m/>
    <m/>
    <m/>
    <m/>
    <n v="11"/>
    <n v="101"/>
    <m/>
    <d v="1899-12-30T15:42:06"/>
    <n v="108"/>
    <m/>
    <d v="1899-12-30T15:43:34"/>
    <n v="107"/>
    <m/>
    <d v="1899-12-30T15:44:24"/>
    <n v="111"/>
    <m/>
    <d v="1899-12-30T15:47:05"/>
    <n v="102"/>
    <m/>
    <d v="1899-12-30T15:48:35"/>
    <n v="113"/>
    <m/>
    <d v="1899-12-30T15:49:25"/>
    <n v="106"/>
    <m/>
    <d v="1899-12-30T15:50:52"/>
    <n v="103"/>
    <m/>
    <d v="1899-12-30T16:01:26"/>
    <n v="112"/>
    <m/>
    <d v="1899-12-30T16:02:41"/>
    <n v="107"/>
    <m/>
    <d v="1899-12-30T16:07:13"/>
    <n v="110"/>
    <m/>
    <d v="1899-12-30T16:10: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6333333333334608"/>
    <n v="38.016666666666801"/>
    <x v="32"/>
    <x v="1"/>
    <x v="2"/>
  </r>
  <r>
    <n v="82"/>
    <d v="2012-03-08T08:28:24"/>
    <n v="2039905"/>
    <m/>
    <m/>
    <m/>
    <m/>
    <m/>
    <m/>
    <m/>
    <m/>
    <s v="Sa"/>
    <d v="1899-12-30T15:34:24"/>
    <m/>
    <s v="Sa"/>
    <d v="1899-12-30T15:34:32"/>
    <m/>
    <m/>
    <m/>
    <m/>
    <s v="Sa"/>
    <d v="1899-12-30T16:12:44"/>
    <m/>
    <m/>
    <m/>
    <x v="0"/>
    <s v="2039905 GO78"/>
    <m/>
    <m/>
    <m/>
    <m/>
    <m/>
    <m/>
    <m/>
    <m/>
    <m/>
    <m/>
    <m/>
    <m/>
    <m/>
    <m/>
    <m/>
    <m/>
    <m/>
    <n v="12"/>
    <n v="105"/>
    <s v="Sa"/>
    <d v="1899-12-30T15:41:22"/>
    <n v="101"/>
    <s v="Sa"/>
    <d v="1899-12-30T15:42:13"/>
    <n v="108"/>
    <s v="Sa"/>
    <d v="1899-12-30T15:43:36"/>
    <n v="107"/>
    <s v="Sa"/>
    <d v="1899-12-30T15:44:26"/>
    <n v="111"/>
    <s v="Sa"/>
    <d v="1899-12-30T15:52:34"/>
    <n v="102"/>
    <s v="Sa"/>
    <d v="1899-12-30T15:53:50"/>
    <n v="113"/>
    <s v="Sa"/>
    <d v="1899-12-30T15:54:41"/>
    <n v="112"/>
    <s v="Sa"/>
    <d v="1899-12-30T15:58:29"/>
    <n v="103"/>
    <s v="Sa"/>
    <d v="1899-12-30T15:59:20"/>
    <n v="104"/>
    <s v="Sa"/>
    <d v="1899-12-30T16:01:43"/>
    <n v="109"/>
    <s v="Sa"/>
    <d v="1899-12-30T16:07:54"/>
    <n v="106"/>
    <s v="Sa"/>
    <d v="1899-12-30T16:11: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8333333333333357"/>
    <m/>
    <x v="34"/>
    <x v="1"/>
    <x v="2"/>
  </r>
  <r>
    <n v="83"/>
    <d v="2012-03-08T08:28:31"/>
    <n v="2147065"/>
    <m/>
    <m/>
    <m/>
    <m/>
    <m/>
    <m/>
    <m/>
    <m/>
    <s v="Sa"/>
    <d v="1899-12-30T15:34:26"/>
    <m/>
    <s v="Sa"/>
    <d v="1899-12-30T15:34:34"/>
    <m/>
    <m/>
    <m/>
    <m/>
    <s v="Sa"/>
    <d v="1899-12-30T16:12:47"/>
    <m/>
    <m/>
    <m/>
    <x v="0"/>
    <s v="2147065 Guyancourt O 78"/>
    <m/>
    <m/>
    <m/>
    <m/>
    <m/>
    <m/>
    <m/>
    <m/>
    <m/>
    <m/>
    <m/>
    <m/>
    <m/>
    <m/>
    <m/>
    <m/>
    <m/>
    <n v="12"/>
    <n v="105"/>
    <s v="Sa"/>
    <d v="1899-12-30T15:41:15"/>
    <n v="101"/>
    <s v="Sa"/>
    <d v="1899-12-30T15:42:12"/>
    <n v="108"/>
    <s v="Sa"/>
    <d v="1899-12-30T15:43:39"/>
    <n v="107"/>
    <s v="Sa"/>
    <d v="1899-12-30T15:44:31"/>
    <n v="111"/>
    <s v="Sa"/>
    <d v="1899-12-30T15:52:37"/>
    <n v="102"/>
    <s v="Sa"/>
    <d v="1899-12-30T15:53:48"/>
    <n v="113"/>
    <s v="Sa"/>
    <d v="1899-12-30T15:54:39"/>
    <n v="112"/>
    <s v="Sa"/>
    <d v="1899-12-30T15:58:31"/>
    <n v="103"/>
    <s v="Sa"/>
    <d v="1899-12-30T15:59:23"/>
    <n v="104"/>
    <s v="Sa"/>
    <d v="1899-12-30T16:01:52"/>
    <n v="109"/>
    <s v="Sa"/>
    <d v="1899-12-30T16:07:52"/>
    <n v="106"/>
    <s v="Sa"/>
    <d v="1899-12-30T16:11: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6833333333334721"/>
    <n v="38.216666666666832"/>
    <x v="34"/>
    <x v="1"/>
    <x v="2"/>
  </r>
  <r>
    <n v="84"/>
    <d v="2012-03-08T08:36:40"/>
    <n v="2039904"/>
    <m/>
    <m/>
    <m/>
    <m/>
    <m/>
    <m/>
    <m/>
    <m/>
    <s v="Sa"/>
    <d v="1899-12-30T15:34:41"/>
    <m/>
    <s v="Sa"/>
    <d v="1899-12-30T15:34:49"/>
    <m/>
    <m/>
    <m/>
    <m/>
    <s v="Sa"/>
    <d v="1899-12-30T16:20:58"/>
    <m/>
    <m/>
    <m/>
    <x v="0"/>
    <s v="2039904 GO78"/>
    <m/>
    <m/>
    <m/>
    <m/>
    <m/>
    <m/>
    <m/>
    <m/>
    <m/>
    <m/>
    <m/>
    <m/>
    <m/>
    <m/>
    <m/>
    <m/>
    <m/>
    <n v="10"/>
    <n v="113"/>
    <s v="Sa"/>
    <d v="1899-12-30T15:46:36"/>
    <n v="102"/>
    <s v="Sa"/>
    <d v="1899-12-30T15:48:02"/>
    <n v="103"/>
    <s v="Sa"/>
    <d v="1899-12-30T15:51:46"/>
    <n v="104"/>
    <s v="Sa"/>
    <d v="1899-12-30T15:55:48"/>
    <n v="109"/>
    <s v="Sa"/>
    <d v="1899-12-30T16:05:06"/>
    <n v="106"/>
    <s v="Sa"/>
    <d v="1899-12-30T16:07:20"/>
    <n v="101"/>
    <s v="Sa"/>
    <d v="1899-12-30T16:10:55"/>
    <n v="108"/>
    <s v="Sa"/>
    <d v="1899-12-30T16:13:03"/>
    <n v="107"/>
    <s v="Sa"/>
    <d v="1899-12-30T16:14:41"/>
    <n v="105"/>
    <s v="Sa"/>
    <d v="1899-12-30T16:17: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.78333333333347"/>
    <m/>
    <x v="42"/>
    <x v="3"/>
    <x v="2"/>
  </r>
  <r>
    <n v="85"/>
    <d v="2012-03-08T08:36:45"/>
    <n v="334434"/>
    <m/>
    <m/>
    <m/>
    <m/>
    <m/>
    <m/>
    <m/>
    <m/>
    <m/>
    <d v="1899-12-30T15:34:43"/>
    <m/>
    <m/>
    <d v="1899-12-30T15:34:52"/>
    <m/>
    <m/>
    <m/>
    <m/>
    <m/>
    <d v="1899-12-30T16:21:03"/>
    <m/>
    <m/>
    <m/>
    <x v="0"/>
    <m/>
    <m/>
    <m/>
    <m/>
    <m/>
    <m/>
    <m/>
    <m/>
    <m/>
    <m/>
    <m/>
    <m/>
    <m/>
    <m/>
    <m/>
    <m/>
    <m/>
    <m/>
    <n v="7"/>
    <n v="113"/>
    <m/>
    <d v="1899-12-30T15:46:35"/>
    <n v="102"/>
    <m/>
    <d v="1899-12-30T15:48:07"/>
    <n v="103"/>
    <m/>
    <d v="1899-12-30T15:52:05"/>
    <n v="112"/>
    <m/>
    <d v="1899-12-30T15:53:33"/>
    <n v="121"/>
    <m/>
    <d v="1899-12-30T16:02:58"/>
    <n v="111"/>
    <m/>
    <d v="1899-12-30T16:05:31"/>
    <n v="101"/>
    <m/>
    <d v="1899-12-30T16:11: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.716666666666686"/>
    <n v="46.183333333333408"/>
    <x v="42"/>
    <x v="3"/>
    <x v="2"/>
  </r>
  <r>
    <n v="86"/>
    <d v="2012-03-08T08:46:46"/>
    <n v="338970"/>
    <m/>
    <m/>
    <m/>
    <m/>
    <m/>
    <m/>
    <m/>
    <m/>
    <m/>
    <d v="1899-12-30T15:34:37"/>
    <m/>
    <m/>
    <d v="1899-12-30T15:34:46"/>
    <m/>
    <m/>
    <m/>
    <m/>
    <m/>
    <d v="1899-12-30T16:29:27"/>
    <m/>
    <m/>
    <m/>
    <x v="0"/>
    <m/>
    <m/>
    <m/>
    <m/>
    <m/>
    <m/>
    <m/>
    <m/>
    <m/>
    <m/>
    <m/>
    <m/>
    <m/>
    <m/>
    <m/>
    <m/>
    <m/>
    <m/>
    <n v="7"/>
    <n v="105"/>
    <m/>
    <d v="1899-12-30T15:42:37"/>
    <n v="101"/>
    <m/>
    <d v="1899-12-30T15:55:44"/>
    <n v="107"/>
    <m/>
    <d v="1899-12-30T15:58:39"/>
    <n v="109"/>
    <m/>
    <d v="1899-12-30T16:06:17"/>
    <n v="106"/>
    <m/>
    <d v="1899-12-30T16:16:49"/>
    <n v="112"/>
    <m/>
    <d v="1899-12-30T16:19:05"/>
    <n v="104"/>
    <m/>
    <d v="1899-12-30T16:23: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850000000000108"/>
    <m/>
    <x v="41"/>
    <x v="2"/>
    <x v="2"/>
  </r>
  <r>
    <n v="87"/>
    <d v="2012-03-08T08:46:49"/>
    <n v="2039908"/>
    <m/>
    <m/>
    <m/>
    <m/>
    <m/>
    <m/>
    <m/>
    <m/>
    <s v="Sa"/>
    <d v="1899-12-30T15:34:33"/>
    <m/>
    <s v="Sa"/>
    <d v="1899-12-30T15:34:43"/>
    <m/>
    <m/>
    <m/>
    <m/>
    <s v="Sa"/>
    <d v="1899-12-30T16:29:28"/>
    <m/>
    <m/>
    <m/>
    <x v="0"/>
    <s v="2039908 GO78"/>
    <m/>
    <m/>
    <m/>
    <m/>
    <m/>
    <m/>
    <m/>
    <m/>
    <m/>
    <m/>
    <m/>
    <m/>
    <m/>
    <m/>
    <m/>
    <m/>
    <m/>
    <n v="7"/>
    <n v="105"/>
    <s v="Sa"/>
    <d v="1899-12-30T15:42:40"/>
    <n v="101"/>
    <s v="Sa"/>
    <d v="1899-12-30T15:55:43"/>
    <n v="107"/>
    <s v="Sa"/>
    <d v="1899-12-30T15:58:43"/>
    <n v="109"/>
    <s v="Sa"/>
    <d v="1899-12-30T16:06:31"/>
    <n v="106"/>
    <s v="Sa"/>
    <d v="1899-12-30T16:16:55"/>
    <n v="112"/>
    <s v="Sa"/>
    <d v="1899-12-30T16:19:14"/>
    <n v="104"/>
    <s v="Sa"/>
    <d v="1899-12-30T16:24: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9499999999998039"/>
    <n v="54.749999999999766"/>
    <x v="41"/>
    <x v="2"/>
    <x v="2"/>
  </r>
  <r>
    <m/>
    <m/>
    <n v="34820"/>
    <m/>
    <m/>
    <m/>
    <m/>
    <m/>
    <m/>
    <m/>
    <m/>
    <m/>
    <m/>
    <m/>
    <m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60"/>
    <x v="27"/>
    <x v="0"/>
    <x v="1"/>
  </r>
  <r>
    <m/>
    <m/>
    <n v="1910517"/>
    <m/>
    <m/>
    <m/>
    <m/>
    <m/>
    <m/>
    <m/>
    <m/>
    <m/>
    <m/>
    <m/>
    <m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60"/>
    <x v="8"/>
    <x v="0"/>
    <x v="0"/>
  </r>
  <r>
    <m/>
    <m/>
    <n v="2113830"/>
    <m/>
    <m/>
    <m/>
    <m/>
    <m/>
    <m/>
    <m/>
    <m/>
    <m/>
    <m/>
    <m/>
    <m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60"/>
    <x v="14"/>
    <x v="0"/>
    <x v="0"/>
  </r>
  <r>
    <m/>
    <m/>
    <n v="2017722"/>
    <m/>
    <m/>
    <m/>
    <m/>
    <m/>
    <m/>
    <m/>
    <m/>
    <m/>
    <m/>
    <m/>
    <m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60"/>
    <x v="44"/>
    <x v="3"/>
    <x v="2"/>
  </r>
  <r>
    <m/>
    <m/>
    <n v="2113817"/>
    <m/>
    <m/>
    <m/>
    <m/>
    <m/>
    <m/>
    <m/>
    <m/>
    <m/>
    <m/>
    <m/>
    <m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60"/>
    <x v="17"/>
    <x v="3"/>
    <x v="0"/>
  </r>
  <r>
    <m/>
    <m/>
    <n v="2150417"/>
    <m/>
    <m/>
    <m/>
    <m/>
    <m/>
    <m/>
    <m/>
    <m/>
    <m/>
    <m/>
    <m/>
    <m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60"/>
    <x v="35"/>
    <x v="3"/>
    <x v="1"/>
  </r>
  <r>
    <m/>
    <m/>
    <n v="2113817"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60"/>
    <x v="17"/>
    <x v="3"/>
    <x v="0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x v="45"/>
    <x v="4"/>
    <x v="3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46"/>
    <x v="5"/>
    <x v="4"/>
  </r>
  <r>
    <m/>
    <m/>
    <m/>
    <m/>
    <m/>
    <m/>
    <m/>
    <m/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46"/>
    <x v="5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54B357-1357-4AD8-88D9-2580690A3A46}" name="Tableau croisé dynamique1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A3:B7" firstHeaderRow="1" firstDataRow="1" firstDataCol="1"/>
  <pivotFields count="1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6">
        <item x="2"/>
        <item x="4"/>
        <item h="1" x="0"/>
        <item x="1"/>
        <item h="1" x="3"/>
        <item t="default"/>
      </items>
    </pivotField>
  </pivotFields>
  <rowFields count="1">
    <field x="10"/>
  </rowFields>
  <rowItems count="4">
    <i>
      <x/>
    </i>
    <i>
      <x v="1"/>
    </i>
    <i>
      <x v="3"/>
    </i>
    <i t="grand">
      <x/>
    </i>
  </rowItems>
  <colItems count="1">
    <i/>
  </colItems>
  <dataFields count="1">
    <dataField name="Nombre de Balise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2FAE15-D324-4095-8EF4-F0971A75C16D}" name="Tableau croisé dynamique10" cacheId="3" applyNumberFormats="0" applyBorderFormats="0" applyFontFormats="0" applyPatternFormats="0" applyAlignmentFormats="0" applyWidthHeightFormats="1" dataCaption="Valeurs" updatedVersion="7" minRefreshableVersion="3" showDrill="0" rowGrandTotals="0" colGrandTotals="0" itemPrintTitles="1" createdVersion="7" indent="0" showHeaders="0" outline="1" outlineData="1" multipleFieldFilters="0">
  <location ref="M3:P56" firstHeaderRow="0" firstDataRow="1" firstDataCol="1" rowPageCount="1" colPageCount="1"/>
  <pivotFields count="14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16">
        <item x="1"/>
        <item m="1" x="7"/>
        <item m="1" x="9"/>
        <item x="0"/>
        <item x="4"/>
        <item m="1" x="5"/>
        <item x="2"/>
        <item m="1" x="11"/>
        <item m="1" x="6"/>
        <item m="1" x="13"/>
        <item m="1" x="14"/>
        <item x="3"/>
        <item m="1" x="8"/>
        <item m="1" x="10"/>
        <item m="1"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dataField="1" showAll="0" sortType="ascending">
      <items count="49">
        <item h="1" m="1" x="47"/>
        <item x="33"/>
        <item x="31"/>
        <item x="7"/>
        <item h="1" x="35"/>
        <item h="1" x="15"/>
        <item x="25"/>
        <item x="21"/>
        <item x="29"/>
        <item x="30"/>
        <item x="10"/>
        <item x="3"/>
        <item x="14"/>
        <item x="8"/>
        <item x="5"/>
        <item x="9"/>
        <item x="43"/>
        <item h="1" x="16"/>
        <item x="11"/>
        <item x="22"/>
        <item x="12"/>
        <item x="18"/>
        <item x="26"/>
        <item x="23"/>
        <item x="32"/>
        <item x="41"/>
        <item x="34"/>
        <item x="42"/>
        <item h="1" x="39"/>
        <item h="1" x="27"/>
        <item h="1" x="17"/>
        <item h="1" x="38"/>
        <item h="1" x="37"/>
        <item x="40"/>
        <item x="1"/>
        <item x="6"/>
        <item x="0"/>
        <item x="44"/>
        <item x="36"/>
        <item x="24"/>
        <item x="19"/>
        <item x="28"/>
        <item x="20"/>
        <item x="13"/>
        <item x="2"/>
        <item x="4"/>
        <item h="1" x="45"/>
        <item h="1" x="46"/>
        <item t="default"/>
      </items>
    </pivotField>
    <pivotField axis="axisRow" showAll="0" defaultSubtotal="0">
      <items count="6">
        <item x="2"/>
        <item x="1"/>
        <item x="0"/>
        <item x="3"/>
        <item h="1" x="5"/>
        <item h="1" x="4"/>
      </items>
    </pivotField>
    <pivotField axis="axisRow" showAll="0" defaultSubtotal="0">
      <items count="5">
        <item x="2"/>
        <item x="1"/>
        <item x="0"/>
        <item x="4"/>
        <item x="3"/>
      </items>
    </pivotField>
  </pivotFields>
  <rowFields count="3">
    <field x="140"/>
    <field x="141"/>
    <field x="139"/>
  </rowFields>
  <rowItems count="53">
    <i>
      <x/>
    </i>
    <i r="1">
      <x/>
    </i>
    <i r="2">
      <x v="1"/>
    </i>
    <i r="2">
      <x v="25"/>
    </i>
    <i r="1">
      <x v="1"/>
    </i>
    <i r="2">
      <x v="21"/>
    </i>
    <i r="2">
      <x v="40"/>
    </i>
    <i r="2">
      <x v="42"/>
    </i>
    <i r="1">
      <x v="2"/>
    </i>
    <i r="2">
      <x v="14"/>
    </i>
    <i r="2">
      <x v="44"/>
    </i>
    <i>
      <x v="1"/>
    </i>
    <i r="1">
      <x/>
    </i>
    <i r="2">
      <x v="24"/>
    </i>
    <i r="2">
      <x v="26"/>
    </i>
    <i r="2">
      <x v="38"/>
    </i>
    <i r="1">
      <x v="1"/>
    </i>
    <i r="2">
      <x v="7"/>
    </i>
    <i r="2">
      <x v="19"/>
    </i>
    <i r="2">
      <x v="23"/>
    </i>
    <i r="2">
      <x v="39"/>
    </i>
    <i r="1">
      <x v="2"/>
    </i>
    <i r="2">
      <x v="10"/>
    </i>
    <i r="2">
      <x v="11"/>
    </i>
    <i r="2">
      <x v="15"/>
    </i>
    <i r="2">
      <x v="34"/>
    </i>
    <i r="2">
      <x v="43"/>
    </i>
    <i>
      <x v="2"/>
    </i>
    <i r="1">
      <x/>
    </i>
    <i r="2">
      <x v="16"/>
    </i>
    <i r="1">
      <x v="1"/>
    </i>
    <i r="2">
      <x v="2"/>
    </i>
    <i r="2">
      <x v="6"/>
    </i>
    <i r="2">
      <x v="22"/>
    </i>
    <i r="2">
      <x v="41"/>
    </i>
    <i r="1">
      <x v="2"/>
    </i>
    <i r="2">
      <x v="3"/>
    </i>
    <i r="2">
      <x v="12"/>
    </i>
    <i r="2">
      <x v="13"/>
    </i>
    <i r="2">
      <x v="18"/>
    </i>
    <i r="2">
      <x v="20"/>
    </i>
    <i r="2">
      <x v="35"/>
    </i>
    <i r="2">
      <x v="36"/>
    </i>
    <i r="2">
      <x v="45"/>
    </i>
    <i>
      <x v="3"/>
    </i>
    <i r="1">
      <x/>
    </i>
    <i r="2">
      <x v="27"/>
    </i>
    <i r="2">
      <x v="33"/>
    </i>
    <i r="2">
      <x v="37"/>
    </i>
    <i r="1">
      <x v="1"/>
    </i>
    <i r="2">
      <x v="8"/>
    </i>
    <i r="1">
      <x v="2"/>
    </i>
    <i r="2">
      <x v="9"/>
    </i>
  </rowItems>
  <colFields count="1">
    <field x="-2"/>
  </colFields>
  <colItems count="3">
    <i>
      <x/>
    </i>
    <i i="1">
      <x v="1"/>
    </i>
    <i i="2">
      <x v="2"/>
    </i>
  </colItems>
  <pageFields count="1">
    <pageField fld="25" item="3" hier="-1"/>
  </pageFields>
  <dataFields count="3">
    <dataField name="Nb Equipiers" fld="139" subtotal="count" baseField="140" baseItem="0"/>
    <dataField name="Nb poste" fld="44" baseField="140" baseItem="0"/>
    <dataField name="Tps(min)" fld="138" baseField="140" baseItem="0" numFmtId="1"/>
  </dataFields>
  <formats count="65">
    <format dxfId="16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6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0">
      <pivotArea outline="0" collapsedLevelsAreSubtotals="1" fieldPosition="0"/>
    </format>
    <format dxfId="171">
      <pivotArea dataOnly="0" labelOnly="1" outline="0" fieldPosition="0">
        <references count="1">
          <reference field="25" count="1">
            <x v="0"/>
          </reference>
        </references>
      </pivotArea>
    </format>
    <format dxfId="1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3">
      <pivotArea type="all" dataOnly="0" outline="0" fieldPosition="0"/>
    </format>
    <format dxfId="174">
      <pivotArea outline="0" collapsedLevelsAreSubtotals="1" fieldPosition="0"/>
    </format>
    <format dxfId="175">
      <pivotArea dataOnly="0" labelOnly="1" fieldPosition="0">
        <references count="1">
          <reference field="140" count="0"/>
        </references>
      </pivotArea>
    </format>
    <format dxfId="176">
      <pivotArea dataOnly="0" labelOnly="1" fieldPosition="0">
        <references count="2">
          <reference field="140" count="1" selected="0">
            <x v="0"/>
          </reference>
          <reference field="141" count="3">
            <x v="0"/>
            <x v="1"/>
            <x v="2"/>
          </reference>
        </references>
      </pivotArea>
    </format>
    <format dxfId="177">
      <pivotArea dataOnly="0" labelOnly="1" fieldPosition="0">
        <references count="2">
          <reference field="140" count="1" selected="0">
            <x v="1"/>
          </reference>
          <reference field="141" count="3">
            <x v="0"/>
            <x v="1"/>
            <x v="2"/>
          </reference>
        </references>
      </pivotArea>
    </format>
    <format dxfId="178">
      <pivotArea dataOnly="0" labelOnly="1" fieldPosition="0">
        <references count="2">
          <reference field="140" count="1" selected="0">
            <x v="2"/>
          </reference>
          <reference field="141" count="3">
            <x v="0"/>
            <x v="1"/>
            <x v="2"/>
          </reference>
        </references>
      </pivotArea>
    </format>
    <format dxfId="179">
      <pivotArea dataOnly="0" labelOnly="1" fieldPosition="0">
        <references count="2">
          <reference field="140" count="1" selected="0">
            <x v="3"/>
          </reference>
          <reference field="141" count="3">
            <x v="0"/>
            <x v="1"/>
            <x v="2"/>
          </reference>
        </references>
      </pivotArea>
    </format>
    <format dxfId="180">
      <pivotArea dataOnly="0" labelOnly="1" fieldPosition="0">
        <references count="3"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181">
      <pivotArea dataOnly="0" labelOnly="1" fieldPosition="0">
        <references count="3"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182">
      <pivotArea dataOnly="0" labelOnly="1" fieldPosition="0">
        <references count="3">
          <reference field="139" count="2">
            <x v="14"/>
            <x v="44"/>
          </reference>
          <reference field="140" count="1" selected="0">
            <x v="0"/>
          </reference>
          <reference field="141" count="1" selected="0">
            <x v="2"/>
          </reference>
        </references>
      </pivotArea>
    </format>
    <format dxfId="183">
      <pivotArea dataOnly="0" labelOnly="1" fieldPosition="0">
        <references count="3">
          <reference field="139" count="4">
            <x v="24"/>
            <x v="26"/>
            <x v="31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184">
      <pivotArea dataOnly="0" labelOnly="1" fieldPosition="0">
        <references count="3"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185">
      <pivotArea dataOnly="0" labelOnly="1" fieldPosition="0">
        <references count="3">
          <reference field="139" count="5">
            <x v="10"/>
            <x v="11"/>
            <x v="15"/>
            <x v="34"/>
            <x v="43"/>
          </reference>
          <reference field="140" count="1" selected="0">
            <x v="1"/>
          </reference>
          <reference field="141" count="1" selected="0">
            <x v="2"/>
          </reference>
        </references>
      </pivotArea>
    </format>
    <format dxfId="186">
      <pivotArea dataOnly="0" labelOnly="1" fieldPosition="0">
        <references count="3">
          <reference field="139" count="3">
            <x v="16"/>
            <x v="28"/>
            <x v="32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187">
      <pivotArea dataOnly="0" labelOnly="1" fieldPosition="0">
        <references count="3">
          <reference field="139" count="5">
            <x v="2"/>
            <x v="6"/>
            <x v="22"/>
            <x v="29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188">
      <pivotArea dataOnly="0" labelOnly="1" fieldPosition="0">
        <references count="3">
          <reference field="139" count="9">
            <x v="3"/>
            <x v="12"/>
            <x v="13"/>
            <x v="17"/>
            <x v="18"/>
            <x v="20"/>
            <x v="35"/>
            <x v="36"/>
            <x v="45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189">
      <pivotArea dataOnly="0" labelOnly="1" fieldPosition="0">
        <references count="3"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190">
      <pivotArea dataOnly="0" labelOnly="1" fieldPosition="0">
        <references count="3">
          <reference field="139" count="3">
            <x v="4"/>
            <x v="5"/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191">
      <pivotArea dataOnly="0" labelOnly="1" fieldPosition="0">
        <references count="3">
          <reference field="139" count="2">
            <x v="9"/>
            <x v="30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19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3">
      <pivotArea type="all" dataOnly="0" outline="0" fieldPosition="0"/>
    </format>
    <format dxfId="194">
      <pivotArea outline="0" collapsedLevelsAreSubtotals="1" fieldPosition="0"/>
    </format>
    <format dxfId="195">
      <pivotArea dataOnly="0" labelOnly="1" fieldPosition="0">
        <references count="1">
          <reference field="140" count="0"/>
        </references>
      </pivotArea>
    </format>
    <format dxfId="196">
      <pivotArea dataOnly="0" labelOnly="1" fieldPosition="0">
        <references count="2">
          <reference field="140" count="1" selected="0">
            <x v="0"/>
          </reference>
          <reference field="141" count="3">
            <x v="0"/>
            <x v="1"/>
            <x v="2"/>
          </reference>
        </references>
      </pivotArea>
    </format>
    <format dxfId="197">
      <pivotArea dataOnly="0" labelOnly="1" fieldPosition="0">
        <references count="2">
          <reference field="140" count="1" selected="0">
            <x v="1"/>
          </reference>
          <reference field="141" count="3">
            <x v="0"/>
            <x v="1"/>
            <x v="2"/>
          </reference>
        </references>
      </pivotArea>
    </format>
    <format dxfId="198">
      <pivotArea dataOnly="0" labelOnly="1" fieldPosition="0">
        <references count="2">
          <reference field="140" count="1" selected="0">
            <x v="2"/>
          </reference>
          <reference field="141" count="3">
            <x v="0"/>
            <x v="1"/>
            <x v="2"/>
          </reference>
        </references>
      </pivotArea>
    </format>
    <format dxfId="199">
      <pivotArea dataOnly="0" labelOnly="1" fieldPosition="0">
        <references count="2">
          <reference field="140" count="1" selected="0">
            <x v="3"/>
          </reference>
          <reference field="141" count="3">
            <x v="0"/>
            <x v="1"/>
            <x v="2"/>
          </reference>
        </references>
      </pivotArea>
    </format>
    <format dxfId="200">
      <pivotArea dataOnly="0" labelOnly="1" fieldPosition="0">
        <references count="3"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201">
      <pivotArea dataOnly="0" labelOnly="1" fieldPosition="0">
        <references count="3"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202">
      <pivotArea dataOnly="0" labelOnly="1" fieldPosition="0">
        <references count="3">
          <reference field="139" count="2">
            <x v="14"/>
            <x v="44"/>
          </reference>
          <reference field="140" count="1" selected="0">
            <x v="0"/>
          </reference>
          <reference field="141" count="1" selected="0">
            <x v="2"/>
          </reference>
        </references>
      </pivotArea>
    </format>
    <format dxfId="203">
      <pivotArea dataOnly="0" labelOnly="1" fieldPosition="0">
        <references count="3">
          <reference field="139" count="3">
            <x v="24"/>
            <x v="26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204">
      <pivotArea dataOnly="0" labelOnly="1" fieldPosition="0">
        <references count="3"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205">
      <pivotArea dataOnly="0" labelOnly="1" fieldPosition="0">
        <references count="3">
          <reference field="139" count="5">
            <x v="10"/>
            <x v="11"/>
            <x v="15"/>
            <x v="34"/>
            <x v="43"/>
          </reference>
          <reference field="140" count="1" selected="0">
            <x v="1"/>
          </reference>
          <reference field="141" count="1" selected="0">
            <x v="2"/>
          </reference>
        </references>
      </pivotArea>
    </format>
    <format dxfId="206">
      <pivotArea dataOnly="0" labelOnly="1" fieldPosition="0">
        <references count="3">
          <reference field="139" count="1">
            <x v="16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207">
      <pivotArea dataOnly="0" labelOnly="1" fieldPosition="0">
        <references count="3">
          <reference field="139" count="4">
            <x v="2"/>
            <x v="6"/>
            <x v="22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208">
      <pivotArea dataOnly="0" labelOnly="1" fieldPosition="0">
        <references count="3">
          <reference field="139" count="8">
            <x v="3"/>
            <x v="12"/>
            <x v="13"/>
            <x v="18"/>
            <x v="20"/>
            <x v="35"/>
            <x v="36"/>
            <x v="45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209">
      <pivotArea dataOnly="0" labelOnly="1" fieldPosition="0">
        <references count="3"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210">
      <pivotArea dataOnly="0" labelOnly="1" fieldPosition="0">
        <references count="3">
          <reference field="139" count="1"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211">
      <pivotArea dataOnly="0" labelOnly="1" fieldPosition="0">
        <references count="3">
          <reference field="139" count="1">
            <x v="9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2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3">
      <pivotArea type="all" dataOnly="0" outline="0" fieldPosition="0"/>
    </format>
    <format dxfId="214">
      <pivotArea outline="0" collapsedLevelsAreSubtotals="1" fieldPosition="0"/>
    </format>
    <format dxfId="215">
      <pivotArea dataOnly="0" labelOnly="1" fieldPosition="0">
        <references count="1">
          <reference field="140" count="0"/>
        </references>
      </pivotArea>
    </format>
    <format dxfId="216">
      <pivotArea dataOnly="0" labelOnly="1" fieldPosition="0">
        <references count="2">
          <reference field="140" count="1" selected="0">
            <x v="0"/>
          </reference>
          <reference field="141" count="3">
            <x v="0"/>
            <x v="1"/>
            <x v="2"/>
          </reference>
        </references>
      </pivotArea>
    </format>
    <format dxfId="217">
      <pivotArea dataOnly="0" labelOnly="1" fieldPosition="0">
        <references count="2">
          <reference field="140" count="1" selected="0">
            <x v="1"/>
          </reference>
          <reference field="141" count="3">
            <x v="0"/>
            <x v="1"/>
            <x v="2"/>
          </reference>
        </references>
      </pivotArea>
    </format>
    <format dxfId="218">
      <pivotArea dataOnly="0" labelOnly="1" fieldPosition="0">
        <references count="2">
          <reference field="140" count="1" selected="0">
            <x v="2"/>
          </reference>
          <reference field="141" count="3">
            <x v="0"/>
            <x v="1"/>
            <x v="2"/>
          </reference>
        </references>
      </pivotArea>
    </format>
    <format dxfId="219">
      <pivotArea dataOnly="0" labelOnly="1" fieldPosition="0">
        <references count="2">
          <reference field="140" count="1" selected="0">
            <x v="3"/>
          </reference>
          <reference field="141" count="3">
            <x v="0"/>
            <x v="1"/>
            <x v="2"/>
          </reference>
        </references>
      </pivotArea>
    </format>
    <format dxfId="220">
      <pivotArea dataOnly="0" labelOnly="1" fieldPosition="0">
        <references count="3"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221">
      <pivotArea dataOnly="0" labelOnly="1" fieldPosition="0">
        <references count="3"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222">
      <pivotArea dataOnly="0" labelOnly="1" fieldPosition="0">
        <references count="3">
          <reference field="139" count="2">
            <x v="14"/>
            <x v="44"/>
          </reference>
          <reference field="140" count="1" selected="0">
            <x v="0"/>
          </reference>
          <reference field="141" count="1" selected="0">
            <x v="2"/>
          </reference>
        </references>
      </pivotArea>
    </format>
    <format dxfId="223">
      <pivotArea dataOnly="0" labelOnly="1" fieldPosition="0">
        <references count="3">
          <reference field="139" count="3">
            <x v="24"/>
            <x v="26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224">
      <pivotArea dataOnly="0" labelOnly="1" fieldPosition="0">
        <references count="3"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225">
      <pivotArea dataOnly="0" labelOnly="1" fieldPosition="0">
        <references count="3">
          <reference field="139" count="5">
            <x v="10"/>
            <x v="11"/>
            <x v="15"/>
            <x v="34"/>
            <x v="43"/>
          </reference>
          <reference field="140" count="1" selected="0">
            <x v="1"/>
          </reference>
          <reference field="141" count="1" selected="0">
            <x v="2"/>
          </reference>
        </references>
      </pivotArea>
    </format>
    <format dxfId="226">
      <pivotArea dataOnly="0" labelOnly="1" fieldPosition="0">
        <references count="3">
          <reference field="139" count="1">
            <x v="16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227">
      <pivotArea dataOnly="0" labelOnly="1" fieldPosition="0">
        <references count="3">
          <reference field="139" count="4">
            <x v="2"/>
            <x v="6"/>
            <x v="22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228">
      <pivotArea dataOnly="0" labelOnly="1" fieldPosition="0">
        <references count="3">
          <reference field="139" count="8">
            <x v="3"/>
            <x v="12"/>
            <x v="13"/>
            <x v="18"/>
            <x v="20"/>
            <x v="35"/>
            <x v="36"/>
            <x v="45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229">
      <pivotArea dataOnly="0" labelOnly="1" fieldPosition="0">
        <references count="3"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230">
      <pivotArea dataOnly="0" labelOnly="1" fieldPosition="0">
        <references count="3">
          <reference field="139" count="1"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231">
      <pivotArea dataOnly="0" labelOnly="1" fieldPosition="0">
        <references count="3">
          <reference field="139" count="1">
            <x v="9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2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762D14-986C-4650-A59F-6A427C7FEC90}" name="Tableau croisé dynamique11" cacheId="3" applyNumberFormats="0" applyBorderFormats="0" applyFontFormats="0" applyPatternFormats="0" applyAlignmentFormats="0" applyWidthHeightFormats="1" dataCaption="Valeurs" updatedVersion="7" minRefreshableVersion="3" showDrill="0" rowGrandTotals="0" colGrandTotals="0" itemPrintTitles="1" createdVersion="7" indent="0" showHeaders="0" outline="1" outlineData="1" multipleFieldFilters="0">
  <location ref="S3:V56" firstHeaderRow="0" firstDataRow="1" firstDataCol="1" rowPageCount="1" colPageCount="1"/>
  <pivotFields count="14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16">
        <item x="1"/>
        <item m="1" x="7"/>
        <item m="1" x="9"/>
        <item x="0"/>
        <item x="4"/>
        <item m="1" x="5"/>
        <item x="2"/>
        <item m="1" x="11"/>
        <item m="1" x="6"/>
        <item m="1" x="13"/>
        <item m="1" x="14"/>
        <item x="3"/>
        <item m="1" x="8"/>
        <item m="1" x="10"/>
        <item m="1"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dataField="1" showAll="0" sortType="ascending">
      <items count="49">
        <item h="1" m="1" x="47"/>
        <item x="33"/>
        <item x="31"/>
        <item x="7"/>
        <item h="1" x="35"/>
        <item h="1" x="15"/>
        <item x="25"/>
        <item x="21"/>
        <item x="29"/>
        <item x="30"/>
        <item x="10"/>
        <item x="3"/>
        <item x="14"/>
        <item x="8"/>
        <item x="5"/>
        <item x="9"/>
        <item x="43"/>
        <item h="1" x="16"/>
        <item x="11"/>
        <item x="22"/>
        <item x="12"/>
        <item n="10" x="18"/>
        <item x="26"/>
        <item x="23"/>
        <item x="32"/>
        <item x="41"/>
        <item x="34"/>
        <item x="42"/>
        <item h="1" x="39"/>
        <item h="1" x="27"/>
        <item h="1" x="17"/>
        <item h="1" x="38"/>
        <item h="1" x="37"/>
        <item x="40"/>
        <item x="1"/>
        <item x="6"/>
        <item x="0"/>
        <item x="44"/>
        <item x="36"/>
        <item x="24"/>
        <item x="19"/>
        <item x="28"/>
        <item x="20"/>
        <item x="13"/>
        <item x="2"/>
        <item x="4"/>
        <item h="1" x="45"/>
        <item h="1" x="46"/>
        <item t="default"/>
      </items>
    </pivotField>
    <pivotField axis="axisRow" showAll="0" defaultSubtotal="0">
      <items count="6">
        <item x="2"/>
        <item x="1"/>
        <item x="0"/>
        <item x="3"/>
        <item h="1" x="5"/>
        <item h="1" x="4"/>
      </items>
    </pivotField>
    <pivotField axis="axisRow" showAll="0" defaultSubtotal="0">
      <items count="5">
        <item x="2"/>
        <item x="1"/>
        <item x="0"/>
        <item x="4"/>
        <item x="3"/>
      </items>
    </pivotField>
  </pivotFields>
  <rowFields count="3">
    <field x="140"/>
    <field x="141"/>
    <field x="139"/>
  </rowFields>
  <rowItems count="53">
    <i>
      <x/>
    </i>
    <i r="1">
      <x/>
    </i>
    <i r="2">
      <x v="1"/>
    </i>
    <i r="2">
      <x v="25"/>
    </i>
    <i r="1">
      <x v="1"/>
    </i>
    <i r="2">
      <x v="21"/>
    </i>
    <i r="2">
      <x v="40"/>
    </i>
    <i r="2">
      <x v="42"/>
    </i>
    <i r="1">
      <x v="2"/>
    </i>
    <i r="2">
      <x v="14"/>
    </i>
    <i r="2">
      <x v="44"/>
    </i>
    <i>
      <x v="1"/>
    </i>
    <i r="1">
      <x/>
    </i>
    <i r="2">
      <x v="24"/>
    </i>
    <i r="2">
      <x v="26"/>
    </i>
    <i r="2">
      <x v="38"/>
    </i>
    <i r="1">
      <x v="1"/>
    </i>
    <i r="2">
      <x v="7"/>
    </i>
    <i r="2">
      <x v="19"/>
    </i>
    <i r="2">
      <x v="23"/>
    </i>
    <i r="2">
      <x v="39"/>
    </i>
    <i r="1">
      <x v="2"/>
    </i>
    <i r="2">
      <x v="10"/>
    </i>
    <i r="2">
      <x v="11"/>
    </i>
    <i r="2">
      <x v="15"/>
    </i>
    <i r="2">
      <x v="34"/>
    </i>
    <i r="2">
      <x v="43"/>
    </i>
    <i>
      <x v="2"/>
    </i>
    <i r="1">
      <x/>
    </i>
    <i r="2">
      <x v="16"/>
    </i>
    <i r="1">
      <x v="1"/>
    </i>
    <i r="2">
      <x v="2"/>
    </i>
    <i r="2">
      <x v="6"/>
    </i>
    <i r="2">
      <x v="22"/>
    </i>
    <i r="2">
      <x v="41"/>
    </i>
    <i r="1">
      <x v="2"/>
    </i>
    <i r="2">
      <x v="3"/>
    </i>
    <i r="2">
      <x v="12"/>
    </i>
    <i r="2">
      <x v="13"/>
    </i>
    <i r="2">
      <x v="18"/>
    </i>
    <i r="2">
      <x v="20"/>
    </i>
    <i r="2">
      <x v="35"/>
    </i>
    <i r="2">
      <x v="36"/>
    </i>
    <i r="2">
      <x v="45"/>
    </i>
    <i>
      <x v="3"/>
    </i>
    <i r="1">
      <x/>
    </i>
    <i r="2">
      <x v="27"/>
    </i>
    <i r="2">
      <x v="33"/>
    </i>
    <i r="2">
      <x v="37"/>
    </i>
    <i r="1">
      <x v="1"/>
    </i>
    <i r="2">
      <x v="8"/>
    </i>
    <i r="1">
      <x v="2"/>
    </i>
    <i r="2">
      <x v="9"/>
    </i>
  </rowItems>
  <colFields count="1">
    <field x="-2"/>
  </colFields>
  <colItems count="3">
    <i>
      <x/>
    </i>
    <i i="1">
      <x v="1"/>
    </i>
    <i i="2">
      <x v="2"/>
    </i>
  </colItems>
  <pageFields count="1">
    <pageField fld="25" item="3" hier="-1"/>
  </pageFields>
  <dataFields count="3">
    <dataField name="Nb Equipiers" fld="139" subtotal="count" baseField="140" baseItem="0"/>
    <dataField name="Nb poste" fld="44" baseField="140" baseItem="0"/>
    <dataField name="Tps(min)" fld="138" baseField="140" baseItem="0" numFmtId="1"/>
  </dataFields>
  <formats count="65">
    <format dxfId="23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3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35">
      <pivotArea outline="0" collapsedLevelsAreSubtotals="1" fieldPosition="0"/>
    </format>
    <format dxfId="236">
      <pivotArea dataOnly="0" labelOnly="1" outline="0" fieldPosition="0">
        <references count="1">
          <reference field="25" count="1">
            <x v="0"/>
          </reference>
        </references>
      </pivotArea>
    </format>
    <format dxfId="2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8">
      <pivotArea type="all" dataOnly="0" outline="0" fieldPosition="0"/>
    </format>
    <format dxfId="239">
      <pivotArea outline="0" collapsedLevelsAreSubtotals="1" fieldPosition="0"/>
    </format>
    <format dxfId="240">
      <pivotArea dataOnly="0" labelOnly="1" fieldPosition="0">
        <references count="1">
          <reference field="140" count="0"/>
        </references>
      </pivotArea>
    </format>
    <format dxfId="241">
      <pivotArea dataOnly="0" labelOnly="1" fieldPosition="0">
        <references count="2">
          <reference field="140" count="1" selected="0">
            <x v="0"/>
          </reference>
          <reference field="141" count="3">
            <x v="0"/>
            <x v="1"/>
            <x v="2"/>
          </reference>
        </references>
      </pivotArea>
    </format>
    <format dxfId="242">
      <pivotArea dataOnly="0" labelOnly="1" fieldPosition="0">
        <references count="2">
          <reference field="140" count="1" selected="0">
            <x v="1"/>
          </reference>
          <reference field="141" count="3">
            <x v="0"/>
            <x v="1"/>
            <x v="2"/>
          </reference>
        </references>
      </pivotArea>
    </format>
    <format dxfId="243">
      <pivotArea dataOnly="0" labelOnly="1" fieldPosition="0">
        <references count="2">
          <reference field="140" count="1" selected="0">
            <x v="2"/>
          </reference>
          <reference field="141" count="3">
            <x v="0"/>
            <x v="1"/>
            <x v="2"/>
          </reference>
        </references>
      </pivotArea>
    </format>
    <format dxfId="244">
      <pivotArea dataOnly="0" labelOnly="1" fieldPosition="0">
        <references count="2">
          <reference field="140" count="1" selected="0">
            <x v="3"/>
          </reference>
          <reference field="141" count="3">
            <x v="0"/>
            <x v="1"/>
            <x v="2"/>
          </reference>
        </references>
      </pivotArea>
    </format>
    <format dxfId="245">
      <pivotArea dataOnly="0" labelOnly="1" fieldPosition="0">
        <references count="3"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246">
      <pivotArea dataOnly="0" labelOnly="1" fieldPosition="0">
        <references count="3"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247">
      <pivotArea dataOnly="0" labelOnly="1" fieldPosition="0">
        <references count="3">
          <reference field="139" count="2">
            <x v="14"/>
            <x v="44"/>
          </reference>
          <reference field="140" count="1" selected="0">
            <x v="0"/>
          </reference>
          <reference field="141" count="1" selected="0">
            <x v="2"/>
          </reference>
        </references>
      </pivotArea>
    </format>
    <format dxfId="248">
      <pivotArea dataOnly="0" labelOnly="1" fieldPosition="0">
        <references count="3">
          <reference field="139" count="4">
            <x v="24"/>
            <x v="26"/>
            <x v="31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249">
      <pivotArea dataOnly="0" labelOnly="1" fieldPosition="0">
        <references count="3"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250">
      <pivotArea dataOnly="0" labelOnly="1" fieldPosition="0">
        <references count="3">
          <reference field="139" count="5">
            <x v="10"/>
            <x v="11"/>
            <x v="15"/>
            <x v="34"/>
            <x v="43"/>
          </reference>
          <reference field="140" count="1" selected="0">
            <x v="1"/>
          </reference>
          <reference field="141" count="1" selected="0">
            <x v="2"/>
          </reference>
        </references>
      </pivotArea>
    </format>
    <format dxfId="251">
      <pivotArea dataOnly="0" labelOnly="1" fieldPosition="0">
        <references count="3">
          <reference field="139" count="3">
            <x v="16"/>
            <x v="28"/>
            <x v="32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252">
      <pivotArea dataOnly="0" labelOnly="1" fieldPosition="0">
        <references count="3">
          <reference field="139" count="5">
            <x v="2"/>
            <x v="6"/>
            <x v="22"/>
            <x v="29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253">
      <pivotArea dataOnly="0" labelOnly="1" fieldPosition="0">
        <references count="3">
          <reference field="139" count="9">
            <x v="3"/>
            <x v="12"/>
            <x v="13"/>
            <x v="17"/>
            <x v="18"/>
            <x v="20"/>
            <x v="35"/>
            <x v="36"/>
            <x v="45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254">
      <pivotArea dataOnly="0" labelOnly="1" fieldPosition="0">
        <references count="3"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255">
      <pivotArea dataOnly="0" labelOnly="1" fieldPosition="0">
        <references count="3">
          <reference field="139" count="3">
            <x v="4"/>
            <x v="5"/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256">
      <pivotArea dataOnly="0" labelOnly="1" fieldPosition="0">
        <references count="3">
          <reference field="139" count="2">
            <x v="9"/>
            <x v="30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25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8">
      <pivotArea type="all" dataOnly="0" outline="0" fieldPosition="0"/>
    </format>
    <format dxfId="259">
      <pivotArea outline="0" collapsedLevelsAreSubtotals="1" fieldPosition="0"/>
    </format>
    <format dxfId="260">
      <pivotArea dataOnly="0" labelOnly="1" fieldPosition="0">
        <references count="1">
          <reference field="140" count="0"/>
        </references>
      </pivotArea>
    </format>
    <format dxfId="261">
      <pivotArea dataOnly="0" labelOnly="1" fieldPosition="0">
        <references count="2">
          <reference field="140" count="1" selected="0">
            <x v="0"/>
          </reference>
          <reference field="141" count="3">
            <x v="0"/>
            <x v="1"/>
            <x v="2"/>
          </reference>
        </references>
      </pivotArea>
    </format>
    <format dxfId="262">
      <pivotArea dataOnly="0" labelOnly="1" fieldPosition="0">
        <references count="2">
          <reference field="140" count="1" selected="0">
            <x v="1"/>
          </reference>
          <reference field="141" count="3">
            <x v="0"/>
            <x v="1"/>
            <x v="2"/>
          </reference>
        </references>
      </pivotArea>
    </format>
    <format dxfId="263">
      <pivotArea dataOnly="0" labelOnly="1" fieldPosition="0">
        <references count="2">
          <reference field="140" count="1" selected="0">
            <x v="2"/>
          </reference>
          <reference field="141" count="3">
            <x v="0"/>
            <x v="1"/>
            <x v="2"/>
          </reference>
        </references>
      </pivotArea>
    </format>
    <format dxfId="264">
      <pivotArea dataOnly="0" labelOnly="1" fieldPosition="0">
        <references count="2">
          <reference field="140" count="1" selected="0">
            <x v="3"/>
          </reference>
          <reference field="141" count="3">
            <x v="0"/>
            <x v="1"/>
            <x v="2"/>
          </reference>
        </references>
      </pivotArea>
    </format>
    <format dxfId="265">
      <pivotArea dataOnly="0" labelOnly="1" fieldPosition="0">
        <references count="3"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266">
      <pivotArea dataOnly="0" labelOnly="1" fieldPosition="0">
        <references count="3"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267">
      <pivotArea dataOnly="0" labelOnly="1" fieldPosition="0">
        <references count="3">
          <reference field="139" count="2">
            <x v="14"/>
            <x v="44"/>
          </reference>
          <reference field="140" count="1" selected="0">
            <x v="0"/>
          </reference>
          <reference field="141" count="1" selected="0">
            <x v="2"/>
          </reference>
        </references>
      </pivotArea>
    </format>
    <format dxfId="268">
      <pivotArea dataOnly="0" labelOnly="1" fieldPosition="0">
        <references count="3">
          <reference field="139" count="3">
            <x v="24"/>
            <x v="26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269">
      <pivotArea dataOnly="0" labelOnly="1" fieldPosition="0">
        <references count="3"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270">
      <pivotArea dataOnly="0" labelOnly="1" fieldPosition="0">
        <references count="3">
          <reference field="139" count="5">
            <x v="10"/>
            <x v="11"/>
            <x v="15"/>
            <x v="34"/>
            <x v="43"/>
          </reference>
          <reference field="140" count="1" selected="0">
            <x v="1"/>
          </reference>
          <reference field="141" count="1" selected="0">
            <x v="2"/>
          </reference>
        </references>
      </pivotArea>
    </format>
    <format dxfId="271">
      <pivotArea dataOnly="0" labelOnly="1" fieldPosition="0">
        <references count="3">
          <reference field="139" count="1">
            <x v="16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272">
      <pivotArea dataOnly="0" labelOnly="1" fieldPosition="0">
        <references count="3">
          <reference field="139" count="4">
            <x v="2"/>
            <x v="6"/>
            <x v="22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273">
      <pivotArea dataOnly="0" labelOnly="1" fieldPosition="0">
        <references count="3">
          <reference field="139" count="8">
            <x v="3"/>
            <x v="12"/>
            <x v="13"/>
            <x v="18"/>
            <x v="20"/>
            <x v="35"/>
            <x v="36"/>
            <x v="45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274">
      <pivotArea dataOnly="0" labelOnly="1" fieldPosition="0">
        <references count="3"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275">
      <pivotArea dataOnly="0" labelOnly="1" fieldPosition="0">
        <references count="3">
          <reference field="139" count="1"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276">
      <pivotArea dataOnly="0" labelOnly="1" fieldPosition="0">
        <references count="3">
          <reference field="139" count="1">
            <x v="9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2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78">
      <pivotArea type="all" dataOnly="0" outline="0" fieldPosition="0"/>
    </format>
    <format dxfId="279">
      <pivotArea outline="0" collapsedLevelsAreSubtotals="1" fieldPosition="0"/>
    </format>
    <format dxfId="280">
      <pivotArea dataOnly="0" labelOnly="1" fieldPosition="0">
        <references count="1">
          <reference field="140" count="0"/>
        </references>
      </pivotArea>
    </format>
    <format dxfId="281">
      <pivotArea dataOnly="0" labelOnly="1" fieldPosition="0">
        <references count="2">
          <reference field="140" count="1" selected="0">
            <x v="0"/>
          </reference>
          <reference field="141" count="3">
            <x v="0"/>
            <x v="1"/>
            <x v="2"/>
          </reference>
        </references>
      </pivotArea>
    </format>
    <format dxfId="282">
      <pivotArea dataOnly="0" labelOnly="1" fieldPosition="0">
        <references count="2">
          <reference field="140" count="1" selected="0">
            <x v="1"/>
          </reference>
          <reference field="141" count="3">
            <x v="0"/>
            <x v="1"/>
            <x v="2"/>
          </reference>
        </references>
      </pivotArea>
    </format>
    <format dxfId="283">
      <pivotArea dataOnly="0" labelOnly="1" fieldPosition="0">
        <references count="2">
          <reference field="140" count="1" selected="0">
            <x v="2"/>
          </reference>
          <reference field="141" count="3">
            <x v="0"/>
            <x v="1"/>
            <x v="2"/>
          </reference>
        </references>
      </pivotArea>
    </format>
    <format dxfId="284">
      <pivotArea dataOnly="0" labelOnly="1" fieldPosition="0">
        <references count="2">
          <reference field="140" count="1" selected="0">
            <x v="3"/>
          </reference>
          <reference field="141" count="3">
            <x v="0"/>
            <x v="1"/>
            <x v="2"/>
          </reference>
        </references>
      </pivotArea>
    </format>
    <format dxfId="285">
      <pivotArea dataOnly="0" labelOnly="1" fieldPosition="0">
        <references count="3"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286">
      <pivotArea dataOnly="0" labelOnly="1" fieldPosition="0">
        <references count="3"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287">
      <pivotArea dataOnly="0" labelOnly="1" fieldPosition="0">
        <references count="3">
          <reference field="139" count="2">
            <x v="14"/>
            <x v="44"/>
          </reference>
          <reference field="140" count="1" selected="0">
            <x v="0"/>
          </reference>
          <reference field="141" count="1" selected="0">
            <x v="2"/>
          </reference>
        </references>
      </pivotArea>
    </format>
    <format dxfId="288">
      <pivotArea dataOnly="0" labelOnly="1" fieldPosition="0">
        <references count="3">
          <reference field="139" count="3">
            <x v="24"/>
            <x v="26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289">
      <pivotArea dataOnly="0" labelOnly="1" fieldPosition="0">
        <references count="3"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290">
      <pivotArea dataOnly="0" labelOnly="1" fieldPosition="0">
        <references count="3">
          <reference field="139" count="5">
            <x v="10"/>
            <x v="11"/>
            <x v="15"/>
            <x v="34"/>
            <x v="43"/>
          </reference>
          <reference field="140" count="1" selected="0">
            <x v="1"/>
          </reference>
          <reference field="141" count="1" selected="0">
            <x v="2"/>
          </reference>
        </references>
      </pivotArea>
    </format>
    <format dxfId="291">
      <pivotArea dataOnly="0" labelOnly="1" fieldPosition="0">
        <references count="3">
          <reference field="139" count="1">
            <x v="16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292">
      <pivotArea dataOnly="0" labelOnly="1" fieldPosition="0">
        <references count="3">
          <reference field="139" count="4">
            <x v="2"/>
            <x v="6"/>
            <x v="22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293">
      <pivotArea dataOnly="0" labelOnly="1" fieldPosition="0">
        <references count="3">
          <reference field="139" count="8">
            <x v="3"/>
            <x v="12"/>
            <x v="13"/>
            <x v="18"/>
            <x v="20"/>
            <x v="35"/>
            <x v="36"/>
            <x v="45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294">
      <pivotArea dataOnly="0" labelOnly="1" fieldPosition="0">
        <references count="3"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295">
      <pivotArea dataOnly="0" labelOnly="1" fieldPosition="0">
        <references count="3">
          <reference field="139" count="1"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296">
      <pivotArea dataOnly="0" labelOnly="1" fieldPosition="0">
        <references count="3">
          <reference field="139" count="1">
            <x v="9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29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90391A-2118-4C63-9ED0-6C38E4F7C176}" name="Tableau croisé dynamique1" cacheId="2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Q1:R12" firstHeaderRow="1" firstDataRow="1" firstDataCol="1"/>
  <pivotFields count="14">
    <pivotField showAll="0"/>
    <pivotField axis="axisRow" showAll="0">
      <items count="12">
        <item x="0"/>
        <item x="6"/>
        <item x="9"/>
        <item x="4"/>
        <item x="1"/>
        <item x="5"/>
        <item x="2"/>
        <item x="7"/>
        <item x="8"/>
        <item x="3"/>
        <item h="1" x="10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Concurrents" fld="2" subtotal="count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0DFAB6-B188-4472-9CA3-A289767E5E3A}" name="Tableau croisé dynamique1" cacheId="1" applyNumberFormats="0" applyBorderFormats="0" applyFontFormats="0" applyPatternFormats="0" applyAlignmentFormats="0" applyWidthHeightFormats="1" dataCaption="Valeurs" updatedVersion="7" minRefreshableVersion="3" itemPrintTitles="1" createdVersion="7" indent="0" outline="1" outlineData="1" multipleFieldFilters="0">
  <location ref="A3:E9" firstHeaderRow="1" firstDataRow="2" firstDataCol="1"/>
  <pivotFields count="12">
    <pivotField showAll="0"/>
    <pivotField showAll="0"/>
    <pivotField dataField="1" showAll="0"/>
    <pivotField axis="axisRow" showAll="0">
      <items count="7">
        <item h="1" m="1" x="5"/>
        <item x="2"/>
        <item x="1"/>
        <item x="3"/>
        <item x="0"/>
        <item h="1" x="4"/>
        <item t="default"/>
      </items>
    </pivotField>
    <pivotField axis="axisCol" showAll="0">
      <items count="10">
        <item m="1" x="7"/>
        <item m="1" x="4"/>
        <item x="0"/>
        <item x="1"/>
        <item x="2"/>
        <item m="1" x="6"/>
        <item m="1" x="8"/>
        <item m="1" x="5"/>
        <item h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5">
    <i>
      <x v="1"/>
    </i>
    <i>
      <x v="2"/>
    </i>
    <i>
      <x v="3"/>
    </i>
    <i>
      <x v="4"/>
    </i>
    <i t="grand">
      <x/>
    </i>
  </rowItems>
  <colFields count="1">
    <field x="4"/>
  </colFields>
  <colItems count="4">
    <i>
      <x v="2"/>
    </i>
    <i>
      <x v="3"/>
    </i>
    <i>
      <x v="4"/>
    </i>
    <i t="grand">
      <x/>
    </i>
  </colItems>
  <dataFields count="1">
    <dataField name="Nombre de Equipe" fld="2" subtotal="count" baseField="3" baseItem="1"/>
  </dataFields>
  <formats count="1">
    <format dxfId="59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589EBB-2F6C-46AF-94A9-24215D1BE112}" name="Tableau croisé dynamique11" cacheId="3" applyNumberFormats="0" applyBorderFormats="0" applyFontFormats="0" applyPatternFormats="0" applyAlignmentFormats="0" applyWidthHeightFormats="1" dataCaption="Valeurs" updatedVersion="7" minRefreshableVersion="3" showDrill="0" rowGrandTotals="0" colGrandTotals="0" itemPrintTitles="1" createdVersion="7" indent="0" showHeaders="0" outline="1" outlineData="1" multipleFieldFilters="0">
  <location ref="S3:V56" firstHeaderRow="0" firstDataRow="1" firstDataCol="1" rowPageCount="1" colPageCount="1"/>
  <pivotFields count="14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16">
        <item x="1"/>
        <item m="1" x="7"/>
        <item m="1" x="9"/>
        <item x="0"/>
        <item x="4"/>
        <item m="1" x="5"/>
        <item x="2"/>
        <item m="1" x="11"/>
        <item m="1" x="6"/>
        <item m="1" x="13"/>
        <item m="1" x="14"/>
        <item x="3"/>
        <item m="1" x="8"/>
        <item m="1" x="10"/>
        <item m="1"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dataField="1" showAll="0" sortType="ascending">
      <items count="49">
        <item h="1" m="1" x="47"/>
        <item x="33"/>
        <item x="31"/>
        <item x="7"/>
        <item h="1" x="35"/>
        <item h="1" x="15"/>
        <item x="25"/>
        <item x="21"/>
        <item x="29"/>
        <item x="30"/>
        <item x="10"/>
        <item x="3"/>
        <item x="14"/>
        <item x="8"/>
        <item x="5"/>
        <item x="9"/>
        <item x="43"/>
        <item h="1" x="16"/>
        <item x="11"/>
        <item x="22"/>
        <item x="12"/>
        <item n="10" x="18"/>
        <item x="26"/>
        <item x="23"/>
        <item x="32"/>
        <item x="41"/>
        <item x="34"/>
        <item x="42"/>
        <item h="1" x="39"/>
        <item h="1" x="27"/>
        <item h="1" x="17"/>
        <item h="1" x="38"/>
        <item h="1" x="37"/>
        <item x="40"/>
        <item x="1"/>
        <item x="6"/>
        <item x="0"/>
        <item x="44"/>
        <item x="36"/>
        <item x="24"/>
        <item x="19"/>
        <item x="28"/>
        <item x="20"/>
        <item x="13"/>
        <item x="2"/>
        <item x="4"/>
        <item h="1" x="45"/>
        <item h="1" x="46"/>
        <item t="default"/>
      </items>
    </pivotField>
    <pivotField axis="axisRow" showAll="0" defaultSubtotal="0">
      <items count="6">
        <item x="2"/>
        <item x="1"/>
        <item x="0"/>
        <item x="3"/>
        <item h="1" x="5"/>
        <item h="1" x="4"/>
      </items>
    </pivotField>
    <pivotField axis="axisRow" showAll="0" defaultSubtotal="0">
      <items count="5">
        <item x="2"/>
        <item x="1"/>
        <item x="0"/>
        <item x="4"/>
        <item x="3"/>
      </items>
    </pivotField>
  </pivotFields>
  <rowFields count="3">
    <field x="140"/>
    <field x="141"/>
    <field x="139"/>
  </rowFields>
  <rowItems count="53">
    <i>
      <x/>
    </i>
    <i r="1">
      <x/>
    </i>
    <i r="2">
      <x v="1"/>
    </i>
    <i r="2">
      <x v="25"/>
    </i>
    <i r="1">
      <x v="1"/>
    </i>
    <i r="2">
      <x v="21"/>
    </i>
    <i r="2">
      <x v="40"/>
    </i>
    <i r="2">
      <x v="42"/>
    </i>
    <i r="1">
      <x v="2"/>
    </i>
    <i r="2">
      <x v="14"/>
    </i>
    <i r="2">
      <x v="44"/>
    </i>
    <i>
      <x v="1"/>
    </i>
    <i r="1">
      <x/>
    </i>
    <i r="2">
      <x v="24"/>
    </i>
    <i r="2">
      <x v="26"/>
    </i>
    <i r="2">
      <x v="38"/>
    </i>
    <i r="1">
      <x v="1"/>
    </i>
    <i r="2">
      <x v="7"/>
    </i>
    <i r="2">
      <x v="19"/>
    </i>
    <i r="2">
      <x v="23"/>
    </i>
    <i r="2">
      <x v="39"/>
    </i>
    <i r="1">
      <x v="2"/>
    </i>
    <i r="2">
      <x v="10"/>
    </i>
    <i r="2">
      <x v="11"/>
    </i>
    <i r="2">
      <x v="15"/>
    </i>
    <i r="2">
      <x v="34"/>
    </i>
    <i r="2">
      <x v="43"/>
    </i>
    <i>
      <x v="2"/>
    </i>
    <i r="1">
      <x/>
    </i>
    <i r="2">
      <x v="16"/>
    </i>
    <i r="1">
      <x v="1"/>
    </i>
    <i r="2">
      <x v="2"/>
    </i>
    <i r="2">
      <x v="6"/>
    </i>
    <i r="2">
      <x v="22"/>
    </i>
    <i r="2">
      <x v="41"/>
    </i>
    <i r="1">
      <x v="2"/>
    </i>
    <i r="2">
      <x v="3"/>
    </i>
    <i r="2">
      <x v="12"/>
    </i>
    <i r="2">
      <x v="13"/>
    </i>
    <i r="2">
      <x v="18"/>
    </i>
    <i r="2">
      <x v="20"/>
    </i>
    <i r="2">
      <x v="35"/>
    </i>
    <i r="2">
      <x v="36"/>
    </i>
    <i r="2">
      <x v="45"/>
    </i>
    <i>
      <x v="3"/>
    </i>
    <i r="1">
      <x/>
    </i>
    <i r="2">
      <x v="27"/>
    </i>
    <i r="2">
      <x v="33"/>
    </i>
    <i r="2">
      <x v="37"/>
    </i>
    <i r="1">
      <x v="1"/>
    </i>
    <i r="2">
      <x v="8"/>
    </i>
    <i r="1">
      <x v="2"/>
    </i>
    <i r="2">
      <x v="9"/>
    </i>
  </rowItems>
  <colFields count="1">
    <field x="-2"/>
  </colFields>
  <colItems count="3">
    <i>
      <x/>
    </i>
    <i i="1">
      <x v="1"/>
    </i>
    <i i="2">
      <x v="2"/>
    </i>
  </colItems>
  <pageFields count="1">
    <pageField fld="25" item="3" hier="-1"/>
  </pageFields>
  <dataFields count="3">
    <dataField name="Nb Equipiers" fld="139" subtotal="count" baseField="140" baseItem="0"/>
    <dataField name="Nb poste" fld="44" baseField="140" baseItem="0"/>
    <dataField name="Tps(min)" fld="138" baseField="140" baseItem="0" numFmtId="1"/>
  </dataFields>
  <formats count="65">
    <format dxfId="42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2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24">
      <pivotArea outline="0" collapsedLevelsAreSubtotals="1" fieldPosition="0"/>
    </format>
    <format dxfId="423">
      <pivotArea dataOnly="0" labelOnly="1" outline="0" fieldPosition="0">
        <references count="1">
          <reference field="25" count="1">
            <x v="0"/>
          </reference>
        </references>
      </pivotArea>
    </format>
    <format dxfId="4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21">
      <pivotArea type="all" dataOnly="0" outline="0" fieldPosition="0"/>
    </format>
    <format dxfId="420">
      <pivotArea outline="0" collapsedLevelsAreSubtotals="1" fieldPosition="0"/>
    </format>
    <format dxfId="419">
      <pivotArea dataOnly="0" labelOnly="1" fieldPosition="0">
        <references count="1">
          <reference field="140" count="0"/>
        </references>
      </pivotArea>
    </format>
    <format dxfId="418">
      <pivotArea dataOnly="0" labelOnly="1" fieldPosition="0">
        <references count="2">
          <reference field="140" count="1" selected="0">
            <x v="0"/>
          </reference>
          <reference field="141" count="3">
            <x v="0"/>
            <x v="1"/>
            <x v="2"/>
          </reference>
        </references>
      </pivotArea>
    </format>
    <format dxfId="417">
      <pivotArea dataOnly="0" labelOnly="1" fieldPosition="0">
        <references count="2">
          <reference field="140" count="1" selected="0">
            <x v="1"/>
          </reference>
          <reference field="141" count="3">
            <x v="0"/>
            <x v="1"/>
            <x v="2"/>
          </reference>
        </references>
      </pivotArea>
    </format>
    <format dxfId="416">
      <pivotArea dataOnly="0" labelOnly="1" fieldPosition="0">
        <references count="2">
          <reference field="140" count="1" selected="0">
            <x v="2"/>
          </reference>
          <reference field="141" count="3">
            <x v="0"/>
            <x v="1"/>
            <x v="2"/>
          </reference>
        </references>
      </pivotArea>
    </format>
    <format dxfId="415">
      <pivotArea dataOnly="0" labelOnly="1" fieldPosition="0">
        <references count="2">
          <reference field="140" count="1" selected="0">
            <x v="3"/>
          </reference>
          <reference field="141" count="3">
            <x v="0"/>
            <x v="1"/>
            <x v="2"/>
          </reference>
        </references>
      </pivotArea>
    </format>
    <format dxfId="414">
      <pivotArea dataOnly="0" labelOnly="1" fieldPosition="0">
        <references count="3"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413">
      <pivotArea dataOnly="0" labelOnly="1" fieldPosition="0">
        <references count="3"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412">
      <pivotArea dataOnly="0" labelOnly="1" fieldPosition="0">
        <references count="3">
          <reference field="139" count="2">
            <x v="14"/>
            <x v="44"/>
          </reference>
          <reference field="140" count="1" selected="0">
            <x v="0"/>
          </reference>
          <reference field="141" count="1" selected="0">
            <x v="2"/>
          </reference>
        </references>
      </pivotArea>
    </format>
    <format dxfId="411">
      <pivotArea dataOnly="0" labelOnly="1" fieldPosition="0">
        <references count="3">
          <reference field="139" count="4">
            <x v="24"/>
            <x v="26"/>
            <x v="31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410">
      <pivotArea dataOnly="0" labelOnly="1" fieldPosition="0">
        <references count="3"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409">
      <pivotArea dataOnly="0" labelOnly="1" fieldPosition="0">
        <references count="3">
          <reference field="139" count="5">
            <x v="10"/>
            <x v="11"/>
            <x v="15"/>
            <x v="34"/>
            <x v="43"/>
          </reference>
          <reference field="140" count="1" selected="0">
            <x v="1"/>
          </reference>
          <reference field="141" count="1" selected="0">
            <x v="2"/>
          </reference>
        </references>
      </pivotArea>
    </format>
    <format dxfId="408">
      <pivotArea dataOnly="0" labelOnly="1" fieldPosition="0">
        <references count="3">
          <reference field="139" count="3">
            <x v="16"/>
            <x v="28"/>
            <x v="32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407">
      <pivotArea dataOnly="0" labelOnly="1" fieldPosition="0">
        <references count="3">
          <reference field="139" count="5">
            <x v="2"/>
            <x v="6"/>
            <x v="22"/>
            <x v="29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406">
      <pivotArea dataOnly="0" labelOnly="1" fieldPosition="0">
        <references count="3">
          <reference field="139" count="9">
            <x v="3"/>
            <x v="12"/>
            <x v="13"/>
            <x v="17"/>
            <x v="18"/>
            <x v="20"/>
            <x v="35"/>
            <x v="36"/>
            <x v="45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405">
      <pivotArea dataOnly="0" labelOnly="1" fieldPosition="0">
        <references count="3"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404">
      <pivotArea dataOnly="0" labelOnly="1" fieldPosition="0">
        <references count="3">
          <reference field="139" count="3">
            <x v="4"/>
            <x v="5"/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403">
      <pivotArea dataOnly="0" labelOnly="1" fieldPosition="0">
        <references count="3">
          <reference field="139" count="2">
            <x v="9"/>
            <x v="30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40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01">
      <pivotArea type="all" dataOnly="0" outline="0" fieldPosition="0"/>
    </format>
    <format dxfId="400">
      <pivotArea outline="0" collapsedLevelsAreSubtotals="1" fieldPosition="0"/>
    </format>
    <format dxfId="399">
      <pivotArea dataOnly="0" labelOnly="1" fieldPosition="0">
        <references count="1">
          <reference field="140" count="0"/>
        </references>
      </pivotArea>
    </format>
    <format dxfId="398">
      <pivotArea dataOnly="0" labelOnly="1" fieldPosition="0">
        <references count="2">
          <reference field="140" count="1" selected="0">
            <x v="0"/>
          </reference>
          <reference field="141" count="3">
            <x v="0"/>
            <x v="1"/>
            <x v="2"/>
          </reference>
        </references>
      </pivotArea>
    </format>
    <format dxfId="397">
      <pivotArea dataOnly="0" labelOnly="1" fieldPosition="0">
        <references count="2">
          <reference field="140" count="1" selected="0">
            <x v="1"/>
          </reference>
          <reference field="141" count="3">
            <x v="0"/>
            <x v="1"/>
            <x v="2"/>
          </reference>
        </references>
      </pivotArea>
    </format>
    <format dxfId="396">
      <pivotArea dataOnly="0" labelOnly="1" fieldPosition="0">
        <references count="2">
          <reference field="140" count="1" selected="0">
            <x v="2"/>
          </reference>
          <reference field="141" count="3">
            <x v="0"/>
            <x v="1"/>
            <x v="2"/>
          </reference>
        </references>
      </pivotArea>
    </format>
    <format dxfId="395">
      <pivotArea dataOnly="0" labelOnly="1" fieldPosition="0">
        <references count="2">
          <reference field="140" count="1" selected="0">
            <x v="3"/>
          </reference>
          <reference field="141" count="3">
            <x v="0"/>
            <x v="1"/>
            <x v="2"/>
          </reference>
        </references>
      </pivotArea>
    </format>
    <format dxfId="394">
      <pivotArea dataOnly="0" labelOnly="1" fieldPosition="0">
        <references count="3"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393">
      <pivotArea dataOnly="0" labelOnly="1" fieldPosition="0">
        <references count="3"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392">
      <pivotArea dataOnly="0" labelOnly="1" fieldPosition="0">
        <references count="3">
          <reference field="139" count="2">
            <x v="14"/>
            <x v="44"/>
          </reference>
          <reference field="140" count="1" selected="0">
            <x v="0"/>
          </reference>
          <reference field="141" count="1" selected="0">
            <x v="2"/>
          </reference>
        </references>
      </pivotArea>
    </format>
    <format dxfId="391">
      <pivotArea dataOnly="0" labelOnly="1" fieldPosition="0">
        <references count="3">
          <reference field="139" count="3">
            <x v="24"/>
            <x v="26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390">
      <pivotArea dataOnly="0" labelOnly="1" fieldPosition="0">
        <references count="3"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389">
      <pivotArea dataOnly="0" labelOnly="1" fieldPosition="0">
        <references count="3">
          <reference field="139" count="5">
            <x v="10"/>
            <x v="11"/>
            <x v="15"/>
            <x v="34"/>
            <x v="43"/>
          </reference>
          <reference field="140" count="1" selected="0">
            <x v="1"/>
          </reference>
          <reference field="141" count="1" selected="0">
            <x v="2"/>
          </reference>
        </references>
      </pivotArea>
    </format>
    <format dxfId="388">
      <pivotArea dataOnly="0" labelOnly="1" fieldPosition="0">
        <references count="3">
          <reference field="139" count="1">
            <x v="16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387">
      <pivotArea dataOnly="0" labelOnly="1" fieldPosition="0">
        <references count="3">
          <reference field="139" count="4">
            <x v="2"/>
            <x v="6"/>
            <x v="22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386">
      <pivotArea dataOnly="0" labelOnly="1" fieldPosition="0">
        <references count="3">
          <reference field="139" count="8">
            <x v="3"/>
            <x v="12"/>
            <x v="13"/>
            <x v="18"/>
            <x v="20"/>
            <x v="35"/>
            <x v="36"/>
            <x v="45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385">
      <pivotArea dataOnly="0" labelOnly="1" fieldPosition="0">
        <references count="3"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384">
      <pivotArea dataOnly="0" labelOnly="1" fieldPosition="0">
        <references count="3">
          <reference field="139" count="1"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383">
      <pivotArea dataOnly="0" labelOnly="1" fieldPosition="0">
        <references count="3">
          <reference field="139" count="1">
            <x v="9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3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57">
      <pivotArea type="all" dataOnly="0" outline="0" fieldPosition="0"/>
    </format>
    <format dxfId="356">
      <pivotArea outline="0" collapsedLevelsAreSubtotals="1" fieldPosition="0"/>
    </format>
    <format dxfId="355">
      <pivotArea dataOnly="0" labelOnly="1" fieldPosition="0">
        <references count="1">
          <reference field="140" count="0"/>
        </references>
      </pivotArea>
    </format>
    <format dxfId="354">
      <pivotArea dataOnly="0" labelOnly="1" fieldPosition="0">
        <references count="2">
          <reference field="140" count="1" selected="0">
            <x v="0"/>
          </reference>
          <reference field="141" count="3">
            <x v="0"/>
            <x v="1"/>
            <x v="2"/>
          </reference>
        </references>
      </pivotArea>
    </format>
    <format dxfId="353">
      <pivotArea dataOnly="0" labelOnly="1" fieldPosition="0">
        <references count="2">
          <reference field="140" count="1" selected="0">
            <x v="1"/>
          </reference>
          <reference field="141" count="3">
            <x v="0"/>
            <x v="1"/>
            <x v="2"/>
          </reference>
        </references>
      </pivotArea>
    </format>
    <format dxfId="352">
      <pivotArea dataOnly="0" labelOnly="1" fieldPosition="0">
        <references count="2">
          <reference field="140" count="1" selected="0">
            <x v="2"/>
          </reference>
          <reference field="141" count="3">
            <x v="0"/>
            <x v="1"/>
            <x v="2"/>
          </reference>
        </references>
      </pivotArea>
    </format>
    <format dxfId="351">
      <pivotArea dataOnly="0" labelOnly="1" fieldPosition="0">
        <references count="2">
          <reference field="140" count="1" selected="0">
            <x v="3"/>
          </reference>
          <reference field="141" count="3">
            <x v="0"/>
            <x v="1"/>
            <x v="2"/>
          </reference>
        </references>
      </pivotArea>
    </format>
    <format dxfId="350">
      <pivotArea dataOnly="0" labelOnly="1" fieldPosition="0">
        <references count="3"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349">
      <pivotArea dataOnly="0" labelOnly="1" fieldPosition="0">
        <references count="3"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348">
      <pivotArea dataOnly="0" labelOnly="1" fieldPosition="0">
        <references count="3">
          <reference field="139" count="2">
            <x v="14"/>
            <x v="44"/>
          </reference>
          <reference field="140" count="1" selected="0">
            <x v="0"/>
          </reference>
          <reference field="141" count="1" selected="0">
            <x v="2"/>
          </reference>
        </references>
      </pivotArea>
    </format>
    <format dxfId="347">
      <pivotArea dataOnly="0" labelOnly="1" fieldPosition="0">
        <references count="3">
          <reference field="139" count="3">
            <x v="24"/>
            <x v="26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346">
      <pivotArea dataOnly="0" labelOnly="1" fieldPosition="0">
        <references count="3"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345">
      <pivotArea dataOnly="0" labelOnly="1" fieldPosition="0">
        <references count="3">
          <reference field="139" count="5">
            <x v="10"/>
            <x v="11"/>
            <x v="15"/>
            <x v="34"/>
            <x v="43"/>
          </reference>
          <reference field="140" count="1" selected="0">
            <x v="1"/>
          </reference>
          <reference field="141" count="1" selected="0">
            <x v="2"/>
          </reference>
        </references>
      </pivotArea>
    </format>
    <format dxfId="344">
      <pivotArea dataOnly="0" labelOnly="1" fieldPosition="0">
        <references count="3">
          <reference field="139" count="1">
            <x v="16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343">
      <pivotArea dataOnly="0" labelOnly="1" fieldPosition="0">
        <references count="3">
          <reference field="139" count="4">
            <x v="2"/>
            <x v="6"/>
            <x v="22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342">
      <pivotArea dataOnly="0" labelOnly="1" fieldPosition="0">
        <references count="3">
          <reference field="139" count="8">
            <x v="3"/>
            <x v="12"/>
            <x v="13"/>
            <x v="18"/>
            <x v="20"/>
            <x v="35"/>
            <x v="36"/>
            <x v="45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341">
      <pivotArea dataOnly="0" labelOnly="1" fieldPosition="0">
        <references count="3"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340">
      <pivotArea dataOnly="0" labelOnly="1" fieldPosition="0">
        <references count="3">
          <reference field="139" count="1"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339">
      <pivotArea dataOnly="0" labelOnly="1" fieldPosition="0">
        <references count="3">
          <reference field="139" count="1">
            <x v="9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33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0C9A3C-4A4B-4FD6-B230-B74D77A9F0D0}" name="Tableau croisé dynamique10" cacheId="3" applyNumberFormats="0" applyBorderFormats="0" applyFontFormats="0" applyPatternFormats="0" applyAlignmentFormats="0" applyWidthHeightFormats="1" dataCaption="Valeurs" updatedVersion="7" minRefreshableVersion="3" showDrill="0" rowGrandTotals="0" colGrandTotals="0" itemPrintTitles="1" createdVersion="7" indent="0" showHeaders="0" outline="1" outlineData="1" multipleFieldFilters="0">
  <location ref="M3:P56" firstHeaderRow="0" firstDataRow="1" firstDataCol="1" rowPageCount="1" colPageCount="1"/>
  <pivotFields count="14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16">
        <item x="1"/>
        <item m="1" x="7"/>
        <item m="1" x="9"/>
        <item x="0"/>
        <item x="4"/>
        <item m="1" x="5"/>
        <item x="2"/>
        <item m="1" x="11"/>
        <item m="1" x="6"/>
        <item m="1" x="13"/>
        <item m="1" x="14"/>
        <item x="3"/>
        <item m="1" x="8"/>
        <item m="1" x="10"/>
        <item m="1"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dataField="1" showAll="0" sortType="ascending">
      <items count="49">
        <item h="1" m="1" x="47"/>
        <item x="33"/>
        <item x="31"/>
        <item x="7"/>
        <item h="1" x="35"/>
        <item h="1" x="15"/>
        <item x="25"/>
        <item x="21"/>
        <item x="29"/>
        <item x="30"/>
        <item x="10"/>
        <item x="3"/>
        <item x="14"/>
        <item x="8"/>
        <item x="5"/>
        <item x="9"/>
        <item x="43"/>
        <item h="1" x="16"/>
        <item x="11"/>
        <item x="22"/>
        <item x="12"/>
        <item x="18"/>
        <item x="26"/>
        <item x="23"/>
        <item x="32"/>
        <item x="41"/>
        <item x="34"/>
        <item x="42"/>
        <item h="1" x="39"/>
        <item h="1" x="27"/>
        <item h="1" x="17"/>
        <item h="1" x="38"/>
        <item h="1" x="37"/>
        <item x="40"/>
        <item x="1"/>
        <item x="6"/>
        <item x="0"/>
        <item x="44"/>
        <item x="36"/>
        <item x="24"/>
        <item x="19"/>
        <item x="28"/>
        <item x="20"/>
        <item x="13"/>
        <item x="2"/>
        <item x="4"/>
        <item h="1" x="45"/>
        <item h="1" x="46"/>
        <item t="default"/>
      </items>
    </pivotField>
    <pivotField axis="axisRow" showAll="0" defaultSubtotal="0">
      <items count="6">
        <item x="2"/>
        <item x="1"/>
        <item x="0"/>
        <item x="3"/>
        <item h="1" x="5"/>
        <item h="1" x="4"/>
      </items>
    </pivotField>
    <pivotField axis="axisRow" showAll="0" defaultSubtotal="0">
      <items count="5">
        <item x="2"/>
        <item x="1"/>
        <item x="0"/>
        <item x="4"/>
        <item x="3"/>
      </items>
    </pivotField>
  </pivotFields>
  <rowFields count="3">
    <field x="140"/>
    <field x="141"/>
    <field x="139"/>
  </rowFields>
  <rowItems count="53">
    <i>
      <x/>
    </i>
    <i r="1">
      <x/>
    </i>
    <i r="2">
      <x v="1"/>
    </i>
    <i r="2">
      <x v="25"/>
    </i>
    <i r="1">
      <x v="1"/>
    </i>
    <i r="2">
      <x v="21"/>
    </i>
    <i r="2">
      <x v="40"/>
    </i>
    <i r="2">
      <x v="42"/>
    </i>
    <i r="1">
      <x v="2"/>
    </i>
    <i r="2">
      <x v="14"/>
    </i>
    <i r="2">
      <x v="44"/>
    </i>
    <i>
      <x v="1"/>
    </i>
    <i r="1">
      <x/>
    </i>
    <i r="2">
      <x v="24"/>
    </i>
    <i r="2">
      <x v="26"/>
    </i>
    <i r="2">
      <x v="38"/>
    </i>
    <i r="1">
      <x v="1"/>
    </i>
    <i r="2">
      <x v="7"/>
    </i>
    <i r="2">
      <x v="19"/>
    </i>
    <i r="2">
      <x v="23"/>
    </i>
    <i r="2">
      <x v="39"/>
    </i>
    <i r="1">
      <x v="2"/>
    </i>
    <i r="2">
      <x v="10"/>
    </i>
    <i r="2">
      <x v="11"/>
    </i>
    <i r="2">
      <x v="15"/>
    </i>
    <i r="2">
      <x v="34"/>
    </i>
    <i r="2">
      <x v="43"/>
    </i>
    <i>
      <x v="2"/>
    </i>
    <i r="1">
      <x/>
    </i>
    <i r="2">
      <x v="16"/>
    </i>
    <i r="1">
      <x v="1"/>
    </i>
    <i r="2">
      <x v="2"/>
    </i>
    <i r="2">
      <x v="6"/>
    </i>
    <i r="2">
      <x v="22"/>
    </i>
    <i r="2">
      <x v="41"/>
    </i>
    <i r="1">
      <x v="2"/>
    </i>
    <i r="2">
      <x v="3"/>
    </i>
    <i r="2">
      <x v="12"/>
    </i>
    <i r="2">
      <x v="13"/>
    </i>
    <i r="2">
      <x v="18"/>
    </i>
    <i r="2">
      <x v="20"/>
    </i>
    <i r="2">
      <x v="35"/>
    </i>
    <i r="2">
      <x v="36"/>
    </i>
    <i r="2">
      <x v="45"/>
    </i>
    <i>
      <x v="3"/>
    </i>
    <i r="1">
      <x/>
    </i>
    <i r="2">
      <x v="27"/>
    </i>
    <i r="2">
      <x v="33"/>
    </i>
    <i r="2">
      <x v="37"/>
    </i>
    <i r="1">
      <x v="1"/>
    </i>
    <i r="2">
      <x v="8"/>
    </i>
    <i r="1">
      <x v="2"/>
    </i>
    <i r="2">
      <x v="9"/>
    </i>
  </rowItems>
  <colFields count="1">
    <field x="-2"/>
  </colFields>
  <colItems count="3">
    <i>
      <x/>
    </i>
    <i i="1">
      <x v="1"/>
    </i>
    <i i="2">
      <x v="2"/>
    </i>
  </colItems>
  <pageFields count="1">
    <pageField fld="25" item="3" hier="-1"/>
  </pageFields>
  <dataFields count="3">
    <dataField name="Nb Equipiers" fld="139" subtotal="count" baseField="140" baseItem="0"/>
    <dataField name="Nb poste" fld="44" baseField="140" baseItem="0"/>
    <dataField name="Tps(min)" fld="138" baseField="140" baseItem="0" numFmtId="1"/>
  </dataFields>
  <formats count="65">
    <format dxfId="47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7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69">
      <pivotArea outline="0" collapsedLevelsAreSubtotals="1" fieldPosition="0"/>
    </format>
    <format dxfId="468">
      <pivotArea dataOnly="0" labelOnly="1" outline="0" fieldPosition="0">
        <references count="1">
          <reference field="25" count="1">
            <x v="0"/>
          </reference>
        </references>
      </pivotArea>
    </format>
    <format dxfId="4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66">
      <pivotArea type="all" dataOnly="0" outline="0" fieldPosition="0"/>
    </format>
    <format dxfId="465">
      <pivotArea outline="0" collapsedLevelsAreSubtotals="1" fieldPosition="0"/>
    </format>
    <format dxfId="464">
      <pivotArea dataOnly="0" labelOnly="1" fieldPosition="0">
        <references count="1">
          <reference field="140" count="0"/>
        </references>
      </pivotArea>
    </format>
    <format dxfId="463">
      <pivotArea dataOnly="0" labelOnly="1" fieldPosition="0">
        <references count="2">
          <reference field="140" count="1" selected="0">
            <x v="0"/>
          </reference>
          <reference field="141" count="3">
            <x v="0"/>
            <x v="1"/>
            <x v="2"/>
          </reference>
        </references>
      </pivotArea>
    </format>
    <format dxfId="462">
      <pivotArea dataOnly="0" labelOnly="1" fieldPosition="0">
        <references count="2">
          <reference field="140" count="1" selected="0">
            <x v="1"/>
          </reference>
          <reference field="141" count="3">
            <x v="0"/>
            <x v="1"/>
            <x v="2"/>
          </reference>
        </references>
      </pivotArea>
    </format>
    <format dxfId="461">
      <pivotArea dataOnly="0" labelOnly="1" fieldPosition="0">
        <references count="2">
          <reference field="140" count="1" selected="0">
            <x v="2"/>
          </reference>
          <reference field="141" count="3">
            <x v="0"/>
            <x v="1"/>
            <x v="2"/>
          </reference>
        </references>
      </pivotArea>
    </format>
    <format dxfId="460">
      <pivotArea dataOnly="0" labelOnly="1" fieldPosition="0">
        <references count="2">
          <reference field="140" count="1" selected="0">
            <x v="3"/>
          </reference>
          <reference field="141" count="3">
            <x v="0"/>
            <x v="1"/>
            <x v="2"/>
          </reference>
        </references>
      </pivotArea>
    </format>
    <format dxfId="459">
      <pivotArea dataOnly="0" labelOnly="1" fieldPosition="0">
        <references count="3"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458">
      <pivotArea dataOnly="0" labelOnly="1" fieldPosition="0">
        <references count="3"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457">
      <pivotArea dataOnly="0" labelOnly="1" fieldPosition="0">
        <references count="3">
          <reference field="139" count="2">
            <x v="14"/>
            <x v="44"/>
          </reference>
          <reference field="140" count="1" selected="0">
            <x v="0"/>
          </reference>
          <reference field="141" count="1" selected="0">
            <x v="2"/>
          </reference>
        </references>
      </pivotArea>
    </format>
    <format dxfId="456">
      <pivotArea dataOnly="0" labelOnly="1" fieldPosition="0">
        <references count="3">
          <reference field="139" count="4">
            <x v="24"/>
            <x v="26"/>
            <x v="31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455">
      <pivotArea dataOnly="0" labelOnly="1" fieldPosition="0">
        <references count="3"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454">
      <pivotArea dataOnly="0" labelOnly="1" fieldPosition="0">
        <references count="3">
          <reference field="139" count="5">
            <x v="10"/>
            <x v="11"/>
            <x v="15"/>
            <x v="34"/>
            <x v="43"/>
          </reference>
          <reference field="140" count="1" selected="0">
            <x v="1"/>
          </reference>
          <reference field="141" count="1" selected="0">
            <x v="2"/>
          </reference>
        </references>
      </pivotArea>
    </format>
    <format dxfId="453">
      <pivotArea dataOnly="0" labelOnly="1" fieldPosition="0">
        <references count="3">
          <reference field="139" count="3">
            <x v="16"/>
            <x v="28"/>
            <x v="32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452">
      <pivotArea dataOnly="0" labelOnly="1" fieldPosition="0">
        <references count="3">
          <reference field="139" count="5">
            <x v="2"/>
            <x v="6"/>
            <x v="22"/>
            <x v="29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451">
      <pivotArea dataOnly="0" labelOnly="1" fieldPosition="0">
        <references count="3">
          <reference field="139" count="9">
            <x v="3"/>
            <x v="12"/>
            <x v="13"/>
            <x v="17"/>
            <x v="18"/>
            <x v="20"/>
            <x v="35"/>
            <x v="36"/>
            <x v="45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450">
      <pivotArea dataOnly="0" labelOnly="1" fieldPosition="0">
        <references count="3"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449">
      <pivotArea dataOnly="0" labelOnly="1" fieldPosition="0">
        <references count="3">
          <reference field="139" count="3">
            <x v="4"/>
            <x v="5"/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448">
      <pivotArea dataOnly="0" labelOnly="1" fieldPosition="0">
        <references count="3">
          <reference field="139" count="2">
            <x v="9"/>
            <x v="30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44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46">
      <pivotArea type="all" dataOnly="0" outline="0" fieldPosition="0"/>
    </format>
    <format dxfId="445">
      <pivotArea outline="0" collapsedLevelsAreSubtotals="1" fieldPosition="0"/>
    </format>
    <format dxfId="444">
      <pivotArea dataOnly="0" labelOnly="1" fieldPosition="0">
        <references count="1">
          <reference field="140" count="0"/>
        </references>
      </pivotArea>
    </format>
    <format dxfId="443">
      <pivotArea dataOnly="0" labelOnly="1" fieldPosition="0">
        <references count="2">
          <reference field="140" count="1" selected="0">
            <x v="0"/>
          </reference>
          <reference field="141" count="3">
            <x v="0"/>
            <x v="1"/>
            <x v="2"/>
          </reference>
        </references>
      </pivotArea>
    </format>
    <format dxfId="442">
      <pivotArea dataOnly="0" labelOnly="1" fieldPosition="0">
        <references count="2">
          <reference field="140" count="1" selected="0">
            <x v="1"/>
          </reference>
          <reference field="141" count="3">
            <x v="0"/>
            <x v="1"/>
            <x v="2"/>
          </reference>
        </references>
      </pivotArea>
    </format>
    <format dxfId="441">
      <pivotArea dataOnly="0" labelOnly="1" fieldPosition="0">
        <references count="2">
          <reference field="140" count="1" selected="0">
            <x v="2"/>
          </reference>
          <reference field="141" count="3">
            <x v="0"/>
            <x v="1"/>
            <x v="2"/>
          </reference>
        </references>
      </pivotArea>
    </format>
    <format dxfId="440">
      <pivotArea dataOnly="0" labelOnly="1" fieldPosition="0">
        <references count="2">
          <reference field="140" count="1" selected="0">
            <x v="3"/>
          </reference>
          <reference field="141" count="3">
            <x v="0"/>
            <x v="1"/>
            <x v="2"/>
          </reference>
        </references>
      </pivotArea>
    </format>
    <format dxfId="439">
      <pivotArea dataOnly="0" labelOnly="1" fieldPosition="0">
        <references count="3"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438">
      <pivotArea dataOnly="0" labelOnly="1" fieldPosition="0">
        <references count="3"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437">
      <pivotArea dataOnly="0" labelOnly="1" fieldPosition="0">
        <references count="3">
          <reference field="139" count="2">
            <x v="14"/>
            <x v="44"/>
          </reference>
          <reference field="140" count="1" selected="0">
            <x v="0"/>
          </reference>
          <reference field="141" count="1" selected="0">
            <x v="2"/>
          </reference>
        </references>
      </pivotArea>
    </format>
    <format dxfId="436">
      <pivotArea dataOnly="0" labelOnly="1" fieldPosition="0">
        <references count="3">
          <reference field="139" count="3">
            <x v="24"/>
            <x v="26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435">
      <pivotArea dataOnly="0" labelOnly="1" fieldPosition="0">
        <references count="3"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434">
      <pivotArea dataOnly="0" labelOnly="1" fieldPosition="0">
        <references count="3">
          <reference field="139" count="5">
            <x v="10"/>
            <x v="11"/>
            <x v="15"/>
            <x v="34"/>
            <x v="43"/>
          </reference>
          <reference field="140" count="1" selected="0">
            <x v="1"/>
          </reference>
          <reference field="141" count="1" selected="0">
            <x v="2"/>
          </reference>
        </references>
      </pivotArea>
    </format>
    <format dxfId="433">
      <pivotArea dataOnly="0" labelOnly="1" fieldPosition="0">
        <references count="3">
          <reference field="139" count="1">
            <x v="16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432">
      <pivotArea dataOnly="0" labelOnly="1" fieldPosition="0">
        <references count="3">
          <reference field="139" count="4">
            <x v="2"/>
            <x v="6"/>
            <x v="22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431">
      <pivotArea dataOnly="0" labelOnly="1" fieldPosition="0">
        <references count="3">
          <reference field="139" count="8">
            <x v="3"/>
            <x v="12"/>
            <x v="13"/>
            <x v="18"/>
            <x v="20"/>
            <x v="35"/>
            <x v="36"/>
            <x v="45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430">
      <pivotArea dataOnly="0" labelOnly="1" fieldPosition="0">
        <references count="3"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429">
      <pivotArea dataOnly="0" labelOnly="1" fieldPosition="0">
        <references count="3">
          <reference field="139" count="1"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428">
      <pivotArea dataOnly="0" labelOnly="1" fieldPosition="0">
        <references count="3">
          <reference field="139" count="1">
            <x v="9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4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37">
      <pivotArea type="all" dataOnly="0" outline="0" fieldPosition="0"/>
    </format>
    <format dxfId="336">
      <pivotArea outline="0" collapsedLevelsAreSubtotals="1" fieldPosition="0"/>
    </format>
    <format dxfId="335">
      <pivotArea dataOnly="0" labelOnly="1" fieldPosition="0">
        <references count="1">
          <reference field="140" count="0"/>
        </references>
      </pivotArea>
    </format>
    <format dxfId="334">
      <pivotArea dataOnly="0" labelOnly="1" fieldPosition="0">
        <references count="2">
          <reference field="140" count="1" selected="0">
            <x v="0"/>
          </reference>
          <reference field="141" count="3">
            <x v="0"/>
            <x v="1"/>
            <x v="2"/>
          </reference>
        </references>
      </pivotArea>
    </format>
    <format dxfId="333">
      <pivotArea dataOnly="0" labelOnly="1" fieldPosition="0">
        <references count="2">
          <reference field="140" count="1" selected="0">
            <x v="1"/>
          </reference>
          <reference field="141" count="3">
            <x v="0"/>
            <x v="1"/>
            <x v="2"/>
          </reference>
        </references>
      </pivotArea>
    </format>
    <format dxfId="332">
      <pivotArea dataOnly="0" labelOnly="1" fieldPosition="0">
        <references count="2">
          <reference field="140" count="1" selected="0">
            <x v="2"/>
          </reference>
          <reference field="141" count="3">
            <x v="0"/>
            <x v="1"/>
            <x v="2"/>
          </reference>
        </references>
      </pivotArea>
    </format>
    <format dxfId="331">
      <pivotArea dataOnly="0" labelOnly="1" fieldPosition="0">
        <references count="2">
          <reference field="140" count="1" selected="0">
            <x v="3"/>
          </reference>
          <reference field="141" count="3">
            <x v="0"/>
            <x v="1"/>
            <x v="2"/>
          </reference>
        </references>
      </pivotArea>
    </format>
    <format dxfId="330">
      <pivotArea dataOnly="0" labelOnly="1" fieldPosition="0">
        <references count="3"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329">
      <pivotArea dataOnly="0" labelOnly="1" fieldPosition="0">
        <references count="3"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328">
      <pivotArea dataOnly="0" labelOnly="1" fieldPosition="0">
        <references count="3">
          <reference field="139" count="2">
            <x v="14"/>
            <x v="44"/>
          </reference>
          <reference field="140" count="1" selected="0">
            <x v="0"/>
          </reference>
          <reference field="141" count="1" selected="0">
            <x v="2"/>
          </reference>
        </references>
      </pivotArea>
    </format>
    <format dxfId="327">
      <pivotArea dataOnly="0" labelOnly="1" fieldPosition="0">
        <references count="3">
          <reference field="139" count="3">
            <x v="24"/>
            <x v="26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326">
      <pivotArea dataOnly="0" labelOnly="1" fieldPosition="0">
        <references count="3"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325">
      <pivotArea dataOnly="0" labelOnly="1" fieldPosition="0">
        <references count="3">
          <reference field="139" count="5">
            <x v="10"/>
            <x v="11"/>
            <x v="15"/>
            <x v="34"/>
            <x v="43"/>
          </reference>
          <reference field="140" count="1" selected="0">
            <x v="1"/>
          </reference>
          <reference field="141" count="1" selected="0">
            <x v="2"/>
          </reference>
        </references>
      </pivotArea>
    </format>
    <format dxfId="324">
      <pivotArea dataOnly="0" labelOnly="1" fieldPosition="0">
        <references count="3">
          <reference field="139" count="1">
            <x v="16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323">
      <pivotArea dataOnly="0" labelOnly="1" fieldPosition="0">
        <references count="3">
          <reference field="139" count="4">
            <x v="2"/>
            <x v="6"/>
            <x v="22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322">
      <pivotArea dataOnly="0" labelOnly="1" fieldPosition="0">
        <references count="3">
          <reference field="139" count="8">
            <x v="3"/>
            <x v="12"/>
            <x v="13"/>
            <x v="18"/>
            <x v="20"/>
            <x v="35"/>
            <x v="36"/>
            <x v="45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321">
      <pivotArea dataOnly="0" labelOnly="1" fieldPosition="0">
        <references count="3"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320">
      <pivotArea dataOnly="0" labelOnly="1" fieldPosition="0">
        <references count="3">
          <reference field="139" count="1"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319">
      <pivotArea dataOnly="0" labelOnly="1" fieldPosition="0">
        <references count="3">
          <reference field="139" count="1">
            <x v="9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3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5E5CA7-BD9D-4AA7-8AD9-8BB02F53AF2C}" name="Tableau croisé dynamique8" cacheId="3" applyNumberFormats="0" applyBorderFormats="0" applyFontFormats="0" applyPatternFormats="0" applyAlignmentFormats="0" applyWidthHeightFormats="1" dataCaption="Valeurs" updatedVersion="7" minRefreshableVersion="3" showDrill="0" rowGrandTotals="0" colGrandTotals="0" itemPrintTitles="1" createdVersion="7" indent="0" showHeaders="0" outline="1" outlineData="1" multipleFieldFilters="0">
  <location ref="G3:J56" firstHeaderRow="0" firstDataRow="1" firstDataCol="1" rowPageCount="1" colPageCount="1"/>
  <pivotFields count="14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16">
        <item x="1"/>
        <item m="1" x="7"/>
        <item m="1" x="9"/>
        <item x="0"/>
        <item x="4"/>
        <item m="1" x="5"/>
        <item x="2"/>
        <item m="1" x="11"/>
        <item m="1" x="6"/>
        <item m="1" x="13"/>
        <item m="1" x="14"/>
        <item x="3"/>
        <item m="1" x="8"/>
        <item m="1" x="10"/>
        <item m="1"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dataField="1" showAll="0" sortType="ascending">
      <items count="49">
        <item h="1" m="1" x="47"/>
        <item x="33"/>
        <item x="31"/>
        <item x="7"/>
        <item h="1" x="35"/>
        <item h="1" x="15"/>
        <item x="25"/>
        <item x="21"/>
        <item x="29"/>
        <item x="30"/>
        <item x="10"/>
        <item x="3"/>
        <item x="14"/>
        <item x="8"/>
        <item x="5"/>
        <item x="9"/>
        <item x="43"/>
        <item h="1" x="16"/>
        <item x="11"/>
        <item x="22"/>
        <item x="12"/>
        <item x="18"/>
        <item x="26"/>
        <item x="23"/>
        <item x="32"/>
        <item x="41"/>
        <item x="34"/>
        <item x="42"/>
        <item h="1" x="39"/>
        <item h="1" x="27"/>
        <item h="1" x="17"/>
        <item h="1" x="38"/>
        <item h="1" x="37"/>
        <item x="40"/>
        <item x="1"/>
        <item x="6"/>
        <item x="0"/>
        <item x="44"/>
        <item x="36"/>
        <item x="24"/>
        <item x="19"/>
        <item x="28"/>
        <item x="20"/>
        <item x="13"/>
        <item x="2"/>
        <item x="4"/>
        <item h="1" x="45"/>
        <item h="1" x="46"/>
        <item t="default"/>
      </items>
    </pivotField>
    <pivotField axis="axisRow" showAll="0" defaultSubtotal="0">
      <items count="6">
        <item x="2"/>
        <item x="1"/>
        <item x="0"/>
        <item x="3"/>
        <item h="1" x="5"/>
        <item h="1" x="4"/>
      </items>
    </pivotField>
    <pivotField axis="axisRow" showAll="0" defaultSubtotal="0">
      <items count="5">
        <item x="2"/>
        <item x="1"/>
        <item x="0"/>
        <item x="4"/>
        <item x="3"/>
      </items>
    </pivotField>
  </pivotFields>
  <rowFields count="3">
    <field x="140"/>
    <field x="141"/>
    <field x="139"/>
  </rowFields>
  <rowItems count="53">
    <i>
      <x/>
    </i>
    <i r="1">
      <x/>
    </i>
    <i r="2">
      <x v="1"/>
    </i>
    <i r="2">
      <x v="25"/>
    </i>
    <i r="1">
      <x v="1"/>
    </i>
    <i r="2">
      <x v="21"/>
    </i>
    <i r="2">
      <x v="40"/>
    </i>
    <i r="2">
      <x v="42"/>
    </i>
    <i r="1">
      <x v="2"/>
    </i>
    <i r="2">
      <x v="14"/>
    </i>
    <i r="2">
      <x v="44"/>
    </i>
    <i>
      <x v="1"/>
    </i>
    <i r="1">
      <x/>
    </i>
    <i r="2">
      <x v="24"/>
    </i>
    <i r="2">
      <x v="26"/>
    </i>
    <i r="2">
      <x v="38"/>
    </i>
    <i r="1">
      <x v="1"/>
    </i>
    <i r="2">
      <x v="7"/>
    </i>
    <i r="2">
      <x v="19"/>
    </i>
    <i r="2">
      <x v="23"/>
    </i>
    <i r="2">
      <x v="39"/>
    </i>
    <i r="1">
      <x v="2"/>
    </i>
    <i r="2">
      <x v="10"/>
    </i>
    <i r="2">
      <x v="11"/>
    </i>
    <i r="2">
      <x v="15"/>
    </i>
    <i r="2">
      <x v="34"/>
    </i>
    <i r="2">
      <x v="43"/>
    </i>
    <i>
      <x v="2"/>
    </i>
    <i r="1">
      <x/>
    </i>
    <i r="2">
      <x v="16"/>
    </i>
    <i r="1">
      <x v="1"/>
    </i>
    <i r="2">
      <x v="2"/>
    </i>
    <i r="2">
      <x v="6"/>
    </i>
    <i r="2">
      <x v="22"/>
    </i>
    <i r="2">
      <x v="41"/>
    </i>
    <i r="1">
      <x v="2"/>
    </i>
    <i r="2">
      <x v="3"/>
    </i>
    <i r="2">
      <x v="12"/>
    </i>
    <i r="2">
      <x v="13"/>
    </i>
    <i r="2">
      <x v="18"/>
    </i>
    <i r="2">
      <x v="20"/>
    </i>
    <i r="2">
      <x v="35"/>
    </i>
    <i r="2">
      <x v="36"/>
    </i>
    <i r="2">
      <x v="45"/>
    </i>
    <i>
      <x v="3"/>
    </i>
    <i r="1">
      <x/>
    </i>
    <i r="2">
      <x v="27"/>
    </i>
    <i r="2">
      <x v="33"/>
    </i>
    <i r="2">
      <x v="37"/>
    </i>
    <i r="1">
      <x v="1"/>
    </i>
    <i r="2">
      <x v="8"/>
    </i>
    <i r="1">
      <x v="2"/>
    </i>
    <i r="2">
      <x v="9"/>
    </i>
  </rowItems>
  <colFields count="1">
    <field x="-2"/>
  </colFields>
  <colItems count="3">
    <i>
      <x/>
    </i>
    <i i="1">
      <x v="1"/>
    </i>
    <i i="2">
      <x v="2"/>
    </i>
  </colItems>
  <pageFields count="1">
    <pageField fld="25" item="6" hier="-1"/>
  </pageFields>
  <dataFields count="3">
    <dataField name="Nb Equipiers" fld="139" subtotal="count" baseField="140" baseItem="0"/>
    <dataField name="Nb poste" fld="44" baseField="140" baseItem="0"/>
    <dataField name="Tps(min)" fld="138" baseField="140" baseItem="0" numFmtId="1"/>
  </dataFields>
  <formats count="68">
    <format dxfId="51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1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17">
      <pivotArea outline="0" collapsedLevelsAreSubtotals="1" fieldPosition="0"/>
    </format>
    <format dxfId="516">
      <pivotArea dataOnly="0" labelOnly="1" outline="0" fieldPosition="0">
        <references count="1">
          <reference field="25" count="1">
            <x v="0"/>
          </reference>
        </references>
      </pivotArea>
    </format>
    <format dxfId="5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14">
      <pivotArea collapsedLevelsAreSubtotals="1" fieldPosition="0">
        <references count="4">
          <reference field="4294967294" count="1" selected="0">
            <x v="2"/>
          </reference>
          <reference field="139" count="1">
            <x v="1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513">
      <pivotArea collapsedLevelsAreSubtotals="1" fieldPosition="0">
        <references count="4">
          <reference field="4294967294" count="1" selected="0">
            <x v="2"/>
          </reference>
          <reference field="139" count="2">
            <x v="3"/>
            <x v="17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512">
      <pivotArea collapsedLevelsAreSubtotals="1" fieldPosition="0">
        <references count="4">
          <reference field="4294967294" count="1" selected="0">
            <x v="2"/>
          </reference>
          <reference field="139" count="2">
            <x v="2"/>
            <x v="6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511">
      <pivotArea type="all" dataOnly="0" outline="0" fieldPosition="0"/>
    </format>
    <format dxfId="510">
      <pivotArea outline="0" collapsedLevelsAreSubtotals="1" fieldPosition="0"/>
    </format>
    <format dxfId="509">
      <pivotArea dataOnly="0" labelOnly="1" fieldPosition="0">
        <references count="1">
          <reference field="140" count="0"/>
        </references>
      </pivotArea>
    </format>
    <format dxfId="508">
      <pivotArea dataOnly="0" labelOnly="1" fieldPosition="0">
        <references count="2">
          <reference field="140" count="1" selected="0">
            <x v="0"/>
          </reference>
          <reference field="141" count="3">
            <x v="0"/>
            <x v="1"/>
            <x v="2"/>
          </reference>
        </references>
      </pivotArea>
    </format>
    <format dxfId="507">
      <pivotArea dataOnly="0" labelOnly="1" fieldPosition="0">
        <references count="2">
          <reference field="140" count="1" selected="0">
            <x v="1"/>
          </reference>
          <reference field="141" count="3">
            <x v="0"/>
            <x v="1"/>
            <x v="2"/>
          </reference>
        </references>
      </pivotArea>
    </format>
    <format dxfId="506">
      <pivotArea dataOnly="0" labelOnly="1" fieldPosition="0">
        <references count="2">
          <reference field="140" count="1" selected="0">
            <x v="2"/>
          </reference>
          <reference field="141" count="3">
            <x v="0"/>
            <x v="1"/>
            <x v="2"/>
          </reference>
        </references>
      </pivotArea>
    </format>
    <format dxfId="505">
      <pivotArea dataOnly="0" labelOnly="1" fieldPosition="0">
        <references count="2">
          <reference field="140" count="1" selected="0">
            <x v="3"/>
          </reference>
          <reference field="141" count="3">
            <x v="0"/>
            <x v="1"/>
            <x v="2"/>
          </reference>
        </references>
      </pivotArea>
    </format>
    <format dxfId="504">
      <pivotArea dataOnly="0" labelOnly="1" fieldPosition="0">
        <references count="3"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503">
      <pivotArea dataOnly="0" labelOnly="1" fieldPosition="0">
        <references count="3"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502">
      <pivotArea dataOnly="0" labelOnly="1" fieldPosition="0">
        <references count="3">
          <reference field="139" count="2">
            <x v="14"/>
            <x v="44"/>
          </reference>
          <reference field="140" count="1" selected="0">
            <x v="0"/>
          </reference>
          <reference field="141" count="1" selected="0">
            <x v="2"/>
          </reference>
        </references>
      </pivotArea>
    </format>
    <format dxfId="501">
      <pivotArea dataOnly="0" labelOnly="1" fieldPosition="0">
        <references count="3">
          <reference field="139" count="4">
            <x v="24"/>
            <x v="26"/>
            <x v="31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500">
      <pivotArea dataOnly="0" labelOnly="1" fieldPosition="0">
        <references count="3"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499">
      <pivotArea dataOnly="0" labelOnly="1" fieldPosition="0">
        <references count="3">
          <reference field="139" count="5">
            <x v="10"/>
            <x v="11"/>
            <x v="15"/>
            <x v="34"/>
            <x v="43"/>
          </reference>
          <reference field="140" count="1" selected="0">
            <x v="1"/>
          </reference>
          <reference field="141" count="1" selected="0">
            <x v="2"/>
          </reference>
        </references>
      </pivotArea>
    </format>
    <format dxfId="498">
      <pivotArea dataOnly="0" labelOnly="1" fieldPosition="0">
        <references count="3">
          <reference field="139" count="3">
            <x v="16"/>
            <x v="28"/>
            <x v="32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497">
      <pivotArea dataOnly="0" labelOnly="1" fieldPosition="0">
        <references count="3">
          <reference field="139" count="5">
            <x v="2"/>
            <x v="6"/>
            <x v="22"/>
            <x v="29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496">
      <pivotArea dataOnly="0" labelOnly="1" fieldPosition="0">
        <references count="3">
          <reference field="139" count="9">
            <x v="3"/>
            <x v="12"/>
            <x v="13"/>
            <x v="17"/>
            <x v="18"/>
            <x v="20"/>
            <x v="35"/>
            <x v="36"/>
            <x v="45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495">
      <pivotArea dataOnly="0" labelOnly="1" fieldPosition="0">
        <references count="3"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494">
      <pivotArea dataOnly="0" labelOnly="1" fieldPosition="0">
        <references count="3">
          <reference field="139" count="3">
            <x v="4"/>
            <x v="5"/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493">
      <pivotArea dataOnly="0" labelOnly="1" fieldPosition="0">
        <references count="3">
          <reference field="139" count="2">
            <x v="9"/>
            <x v="30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49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91">
      <pivotArea type="all" dataOnly="0" outline="0" fieldPosition="0"/>
    </format>
    <format dxfId="490">
      <pivotArea outline="0" collapsedLevelsAreSubtotals="1" fieldPosition="0"/>
    </format>
    <format dxfId="489">
      <pivotArea dataOnly="0" labelOnly="1" fieldPosition="0">
        <references count="1">
          <reference field="140" count="0"/>
        </references>
      </pivotArea>
    </format>
    <format dxfId="488">
      <pivotArea dataOnly="0" labelOnly="1" fieldPosition="0">
        <references count="2">
          <reference field="140" count="1" selected="0">
            <x v="0"/>
          </reference>
          <reference field="141" count="3">
            <x v="0"/>
            <x v="1"/>
            <x v="2"/>
          </reference>
        </references>
      </pivotArea>
    </format>
    <format dxfId="487">
      <pivotArea dataOnly="0" labelOnly="1" fieldPosition="0">
        <references count="2">
          <reference field="140" count="1" selected="0">
            <x v="1"/>
          </reference>
          <reference field="141" count="3">
            <x v="0"/>
            <x v="1"/>
            <x v="2"/>
          </reference>
        </references>
      </pivotArea>
    </format>
    <format dxfId="486">
      <pivotArea dataOnly="0" labelOnly="1" fieldPosition="0">
        <references count="2">
          <reference field="140" count="1" selected="0">
            <x v="2"/>
          </reference>
          <reference field="141" count="3">
            <x v="0"/>
            <x v="1"/>
            <x v="2"/>
          </reference>
        </references>
      </pivotArea>
    </format>
    <format dxfId="485">
      <pivotArea dataOnly="0" labelOnly="1" fieldPosition="0">
        <references count="2">
          <reference field="140" count="1" selected="0">
            <x v="3"/>
          </reference>
          <reference field="141" count="3">
            <x v="0"/>
            <x v="1"/>
            <x v="2"/>
          </reference>
        </references>
      </pivotArea>
    </format>
    <format dxfId="484">
      <pivotArea dataOnly="0" labelOnly="1" fieldPosition="0">
        <references count="3"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483">
      <pivotArea dataOnly="0" labelOnly="1" fieldPosition="0">
        <references count="3"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482">
      <pivotArea dataOnly="0" labelOnly="1" fieldPosition="0">
        <references count="3">
          <reference field="139" count="2">
            <x v="14"/>
            <x v="44"/>
          </reference>
          <reference field="140" count="1" selected="0">
            <x v="0"/>
          </reference>
          <reference field="141" count="1" selected="0">
            <x v="2"/>
          </reference>
        </references>
      </pivotArea>
    </format>
    <format dxfId="481">
      <pivotArea dataOnly="0" labelOnly="1" fieldPosition="0">
        <references count="3">
          <reference field="139" count="3">
            <x v="24"/>
            <x v="26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480">
      <pivotArea dataOnly="0" labelOnly="1" fieldPosition="0">
        <references count="3"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479">
      <pivotArea dataOnly="0" labelOnly="1" fieldPosition="0">
        <references count="3">
          <reference field="139" count="5">
            <x v="10"/>
            <x v="11"/>
            <x v="15"/>
            <x v="34"/>
            <x v="43"/>
          </reference>
          <reference field="140" count="1" selected="0">
            <x v="1"/>
          </reference>
          <reference field="141" count="1" selected="0">
            <x v="2"/>
          </reference>
        </references>
      </pivotArea>
    </format>
    <format dxfId="478">
      <pivotArea dataOnly="0" labelOnly="1" fieldPosition="0">
        <references count="3">
          <reference field="139" count="1">
            <x v="16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477">
      <pivotArea dataOnly="0" labelOnly="1" fieldPosition="0">
        <references count="3">
          <reference field="139" count="4">
            <x v="2"/>
            <x v="6"/>
            <x v="22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476">
      <pivotArea dataOnly="0" labelOnly="1" fieldPosition="0">
        <references count="3">
          <reference field="139" count="8">
            <x v="3"/>
            <x v="12"/>
            <x v="13"/>
            <x v="18"/>
            <x v="20"/>
            <x v="35"/>
            <x v="36"/>
            <x v="45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475">
      <pivotArea dataOnly="0" labelOnly="1" fieldPosition="0">
        <references count="3"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474">
      <pivotArea dataOnly="0" labelOnly="1" fieldPosition="0">
        <references count="3">
          <reference field="139" count="1"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473">
      <pivotArea dataOnly="0" labelOnly="1" fieldPosition="0">
        <references count="3">
          <reference field="139" count="1">
            <x v="9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4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7">
      <pivotArea type="all" dataOnly="0" outline="0" fieldPosition="0"/>
    </format>
    <format dxfId="316">
      <pivotArea outline="0" collapsedLevelsAreSubtotals="1" fieldPosition="0"/>
    </format>
    <format dxfId="315">
      <pivotArea dataOnly="0" labelOnly="1" fieldPosition="0">
        <references count="1">
          <reference field="140" count="0"/>
        </references>
      </pivotArea>
    </format>
    <format dxfId="314">
      <pivotArea dataOnly="0" labelOnly="1" fieldPosition="0">
        <references count="2">
          <reference field="140" count="1" selected="0">
            <x v="0"/>
          </reference>
          <reference field="141" count="3">
            <x v="0"/>
            <x v="1"/>
            <x v="2"/>
          </reference>
        </references>
      </pivotArea>
    </format>
    <format dxfId="313">
      <pivotArea dataOnly="0" labelOnly="1" fieldPosition="0">
        <references count="2">
          <reference field="140" count="1" selected="0">
            <x v="1"/>
          </reference>
          <reference field="141" count="3">
            <x v="0"/>
            <x v="1"/>
            <x v="2"/>
          </reference>
        </references>
      </pivotArea>
    </format>
    <format dxfId="312">
      <pivotArea dataOnly="0" labelOnly="1" fieldPosition="0">
        <references count="2">
          <reference field="140" count="1" selected="0">
            <x v="2"/>
          </reference>
          <reference field="141" count="3">
            <x v="0"/>
            <x v="1"/>
            <x v="2"/>
          </reference>
        </references>
      </pivotArea>
    </format>
    <format dxfId="311">
      <pivotArea dataOnly="0" labelOnly="1" fieldPosition="0">
        <references count="2">
          <reference field="140" count="1" selected="0">
            <x v="3"/>
          </reference>
          <reference field="141" count="3">
            <x v="0"/>
            <x v="1"/>
            <x v="2"/>
          </reference>
        </references>
      </pivotArea>
    </format>
    <format dxfId="310">
      <pivotArea dataOnly="0" labelOnly="1" fieldPosition="0">
        <references count="3"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309">
      <pivotArea dataOnly="0" labelOnly="1" fieldPosition="0">
        <references count="3"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308">
      <pivotArea dataOnly="0" labelOnly="1" fieldPosition="0">
        <references count="3">
          <reference field="139" count="2">
            <x v="14"/>
            <x v="44"/>
          </reference>
          <reference field="140" count="1" selected="0">
            <x v="0"/>
          </reference>
          <reference field="141" count="1" selected="0">
            <x v="2"/>
          </reference>
        </references>
      </pivotArea>
    </format>
    <format dxfId="307">
      <pivotArea dataOnly="0" labelOnly="1" fieldPosition="0">
        <references count="3">
          <reference field="139" count="3">
            <x v="24"/>
            <x v="26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306">
      <pivotArea dataOnly="0" labelOnly="1" fieldPosition="0">
        <references count="3"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305">
      <pivotArea dataOnly="0" labelOnly="1" fieldPosition="0">
        <references count="3">
          <reference field="139" count="5">
            <x v="10"/>
            <x v="11"/>
            <x v="15"/>
            <x v="34"/>
            <x v="43"/>
          </reference>
          <reference field="140" count="1" selected="0">
            <x v="1"/>
          </reference>
          <reference field="141" count="1" selected="0">
            <x v="2"/>
          </reference>
        </references>
      </pivotArea>
    </format>
    <format dxfId="304">
      <pivotArea dataOnly="0" labelOnly="1" fieldPosition="0">
        <references count="3">
          <reference field="139" count="1">
            <x v="16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303">
      <pivotArea dataOnly="0" labelOnly="1" fieldPosition="0">
        <references count="3">
          <reference field="139" count="4">
            <x v="2"/>
            <x v="6"/>
            <x v="22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302">
      <pivotArea dataOnly="0" labelOnly="1" fieldPosition="0">
        <references count="3">
          <reference field="139" count="8">
            <x v="3"/>
            <x v="12"/>
            <x v="13"/>
            <x v="18"/>
            <x v="20"/>
            <x v="35"/>
            <x v="36"/>
            <x v="45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301">
      <pivotArea dataOnly="0" labelOnly="1" fieldPosition="0">
        <references count="3"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300">
      <pivotArea dataOnly="0" labelOnly="1" fieldPosition="0">
        <references count="3">
          <reference field="139" count="1"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299">
      <pivotArea dataOnly="0" labelOnly="1" fieldPosition="0">
        <references count="3">
          <reference field="139" count="1">
            <x v="9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29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4CFB21-5856-4A84-AA18-E24FDC1C073C}" name="Tableau croisé dynamique7" cacheId="3" applyNumberFormats="0" applyBorderFormats="0" applyFontFormats="0" applyPatternFormats="0" applyAlignmentFormats="0" applyWidthHeightFormats="1" dataCaption="Valeurs" updatedVersion="7" minRefreshableVersion="3" showDrill="0" rowGrandTotals="0" colGrandTotals="0" itemPrintTitles="1" createdVersion="7" indent="0" outline="1" outlineData="1" multipleFieldFilters="0">
  <location ref="A3:D56" firstHeaderRow="0" firstDataRow="1" firstDataCol="1" rowPageCount="1" colPageCount="1"/>
  <pivotFields count="14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16">
        <item x="1"/>
        <item m="1" x="7"/>
        <item m="1" x="9"/>
        <item x="0"/>
        <item x="4"/>
        <item m="1" x="5"/>
        <item x="2"/>
        <item m="1" x="11"/>
        <item m="1" x="6"/>
        <item m="1" x="13"/>
        <item m="1" x="14"/>
        <item x="3"/>
        <item m="1" x="8"/>
        <item m="1" x="10"/>
        <item m="1"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dataField="1" showAll="0" sortType="ascending">
      <items count="49">
        <item m="1" x="47"/>
        <item x="33"/>
        <item x="31"/>
        <item x="7"/>
        <item h="1" x="35"/>
        <item h="1" x="15"/>
        <item x="25"/>
        <item x="21"/>
        <item x="29"/>
        <item x="30"/>
        <item x="10"/>
        <item x="3"/>
        <item x="14"/>
        <item x="8"/>
        <item x="5"/>
        <item x="9"/>
        <item x="43"/>
        <item h="1" x="16"/>
        <item x="11"/>
        <item x="22"/>
        <item x="12"/>
        <item x="18"/>
        <item x="26"/>
        <item x="23"/>
        <item x="32"/>
        <item x="41"/>
        <item x="34"/>
        <item x="42"/>
        <item h="1" x="39"/>
        <item h="1" x="27"/>
        <item h="1" x="17"/>
        <item h="1" x="38"/>
        <item h="1" x="37"/>
        <item x="40"/>
        <item x="1"/>
        <item x="6"/>
        <item x="0"/>
        <item x="44"/>
        <item x="36"/>
        <item x="24"/>
        <item x="19"/>
        <item x="28"/>
        <item x="20"/>
        <item x="13"/>
        <item x="2"/>
        <item x="4"/>
        <item h="1" x="45"/>
        <item h="1" x="46"/>
        <item t="default"/>
      </items>
    </pivotField>
    <pivotField axis="axisRow" showAll="0" defaultSubtotal="0">
      <items count="6">
        <item x="2"/>
        <item x="1"/>
        <item x="0"/>
        <item x="3"/>
        <item h="1" x="5"/>
        <item h="1" x="4"/>
      </items>
    </pivotField>
    <pivotField axis="axisRow" showAll="0" defaultSubtotal="0">
      <items count="5">
        <item x="2"/>
        <item x="1"/>
        <item x="0"/>
        <item h="1" x="4"/>
        <item h="1" x="3"/>
      </items>
    </pivotField>
  </pivotFields>
  <rowFields count="3">
    <field x="140"/>
    <field x="141"/>
    <field x="139"/>
  </rowFields>
  <rowItems count="53">
    <i>
      <x/>
    </i>
    <i r="1">
      <x/>
    </i>
    <i r="2">
      <x v="1"/>
    </i>
    <i r="2">
      <x v="25"/>
    </i>
    <i r="1">
      <x v="1"/>
    </i>
    <i r="2">
      <x v="21"/>
    </i>
    <i r="2">
      <x v="40"/>
    </i>
    <i r="2">
      <x v="42"/>
    </i>
    <i r="1">
      <x v="2"/>
    </i>
    <i r="2">
      <x v="14"/>
    </i>
    <i r="2">
      <x v="44"/>
    </i>
    <i>
      <x v="1"/>
    </i>
    <i r="1">
      <x/>
    </i>
    <i r="2">
      <x v="24"/>
    </i>
    <i r="2">
      <x v="26"/>
    </i>
    <i r="2">
      <x v="38"/>
    </i>
    <i r="1">
      <x v="1"/>
    </i>
    <i r="2">
      <x v="7"/>
    </i>
    <i r="2">
      <x v="19"/>
    </i>
    <i r="2">
      <x v="23"/>
    </i>
    <i r="2">
      <x v="39"/>
    </i>
    <i r="1">
      <x v="2"/>
    </i>
    <i r="2">
      <x v="10"/>
    </i>
    <i r="2">
      <x v="11"/>
    </i>
    <i r="2">
      <x v="15"/>
    </i>
    <i r="2">
      <x v="34"/>
    </i>
    <i r="2">
      <x v="43"/>
    </i>
    <i>
      <x v="2"/>
    </i>
    <i r="1">
      <x/>
    </i>
    <i r="2">
      <x v="16"/>
    </i>
    <i r="1">
      <x v="1"/>
    </i>
    <i r="2">
      <x v="2"/>
    </i>
    <i r="2">
      <x v="6"/>
    </i>
    <i r="2">
      <x v="22"/>
    </i>
    <i r="2">
      <x v="41"/>
    </i>
    <i r="1">
      <x v="2"/>
    </i>
    <i r="2">
      <x v="3"/>
    </i>
    <i r="2">
      <x v="12"/>
    </i>
    <i r="2">
      <x v="13"/>
    </i>
    <i r="2">
      <x v="18"/>
    </i>
    <i r="2">
      <x v="20"/>
    </i>
    <i r="2">
      <x v="35"/>
    </i>
    <i r="2">
      <x v="36"/>
    </i>
    <i r="2">
      <x v="45"/>
    </i>
    <i>
      <x v="3"/>
    </i>
    <i r="1">
      <x/>
    </i>
    <i r="2">
      <x v="27"/>
    </i>
    <i r="2">
      <x v="33"/>
    </i>
    <i r="2">
      <x v="37"/>
    </i>
    <i r="1">
      <x v="1"/>
    </i>
    <i r="2">
      <x v="8"/>
    </i>
    <i r="1">
      <x v="2"/>
    </i>
    <i r="2">
      <x v="9"/>
    </i>
  </rowItems>
  <colFields count="1">
    <field x="-2"/>
  </colFields>
  <colItems count="3">
    <i>
      <x/>
    </i>
    <i i="1">
      <x v="1"/>
    </i>
    <i i="2">
      <x v="2"/>
    </i>
  </colItems>
  <pageFields count="1">
    <pageField fld="25" item="0" hier="-1"/>
  </pageFields>
  <dataFields count="3">
    <dataField name="Nb Equipiers" fld="139" subtotal="count" baseField="140" baseItem="0"/>
    <dataField name="Nb poste" fld="44" baseField="140" baseItem="0"/>
    <dataField name="Tps(min)" fld="138" baseField="140" baseItem="0" numFmtId="168"/>
  </dataFields>
  <formats count="100">
    <format dxfId="595">
      <pivotArea outline="0" collapsedLevelsAreSubtotals="1" fieldPosition="0"/>
    </format>
    <format dxfId="594">
      <pivotArea dataOnly="0" labelOnly="1" outline="0" fieldPosition="0">
        <references count="1">
          <reference field="25" count="1">
            <x v="0"/>
          </reference>
        </references>
      </pivotArea>
    </format>
    <format dxfId="59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92">
      <pivotArea collapsedLevelsAreSubtotals="1" fieldPosition="0">
        <references count="4">
          <reference field="4294967294" count="1" selected="0">
            <x v="0"/>
          </reference>
          <reference field="139" count="1">
            <x v="16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591">
      <pivotArea collapsedLevelsAreSubtotals="1" fieldPosition="0">
        <references count="4">
          <reference field="4294967294" count="1" selected="0">
            <x v="0"/>
          </reference>
          <reference field="139" count="1">
            <x v="2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590">
      <pivotArea collapsedLevelsAreSubtotals="1" fieldPosition="0">
        <references count="4">
          <reference field="4294967294" count="1" selected="0">
            <x v="0"/>
          </reference>
          <reference field="139" count="1">
            <x v="4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589">
      <pivotArea collapsedLevelsAreSubtotals="1" fieldPosition="0">
        <references count="4">
          <reference field="4294967294" count="1" selected="0">
            <x v="2"/>
          </reference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588">
      <pivotArea collapsedLevelsAreSubtotals="1" fieldPosition="0">
        <references count="3">
          <reference field="4294967294" count="1" selected="0">
            <x v="2"/>
          </reference>
          <reference field="140" count="1" selected="0">
            <x v="0"/>
          </reference>
          <reference field="141" count="1">
            <x v="1"/>
          </reference>
        </references>
      </pivotArea>
    </format>
    <format dxfId="587">
      <pivotArea collapsedLevelsAreSubtotals="1" fieldPosition="0">
        <references count="4">
          <reference field="4294967294" count="1" selected="0">
            <x v="2"/>
          </reference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586">
      <pivotArea collapsedLevelsAreSubtotals="1" fieldPosition="0">
        <references count="2">
          <reference field="4294967294" count="1" selected="0">
            <x v="2"/>
          </reference>
          <reference field="140" count="1">
            <x v="1"/>
          </reference>
        </references>
      </pivotArea>
    </format>
    <format dxfId="585">
      <pivotArea collapsedLevelsAreSubtotals="1" fieldPosition="0">
        <references count="3">
          <reference field="4294967294" count="1" selected="0">
            <x v="2"/>
          </reference>
          <reference field="140" count="1" selected="0">
            <x v="1"/>
          </reference>
          <reference field="141" count="1">
            <x v="0"/>
          </reference>
        </references>
      </pivotArea>
    </format>
    <format dxfId="584">
      <pivotArea collapsedLevelsAreSubtotals="1" fieldPosition="0">
        <references count="4">
          <reference field="4294967294" count="1" selected="0">
            <x v="2"/>
          </reference>
          <reference field="139" count="4">
            <x v="24"/>
            <x v="26"/>
            <x v="31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583">
      <pivotArea collapsedLevelsAreSubtotals="1" fieldPosition="0">
        <references count="3">
          <reference field="4294967294" count="1" selected="0">
            <x v="2"/>
          </reference>
          <reference field="140" count="1" selected="0">
            <x v="1"/>
          </reference>
          <reference field="141" count="1">
            <x v="1"/>
          </reference>
        </references>
      </pivotArea>
    </format>
    <format dxfId="582">
      <pivotArea collapsedLevelsAreSubtotals="1" fieldPosition="0">
        <references count="4">
          <reference field="4294967294" count="1" selected="0">
            <x v="2"/>
          </reference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581">
      <pivotArea collapsedLevelsAreSubtotals="1" fieldPosition="0">
        <references count="2">
          <reference field="4294967294" count="1" selected="0">
            <x v="2"/>
          </reference>
          <reference field="140" count="1">
            <x v="2"/>
          </reference>
        </references>
      </pivotArea>
    </format>
    <format dxfId="580">
      <pivotArea collapsedLevelsAreSubtotals="1" fieldPosition="0">
        <references count="3">
          <reference field="4294967294" count="1" selected="0">
            <x v="2"/>
          </reference>
          <reference field="140" count="1" selected="0">
            <x v="2"/>
          </reference>
          <reference field="141" count="1">
            <x v="0"/>
          </reference>
        </references>
      </pivotArea>
    </format>
    <format dxfId="579">
      <pivotArea collapsedLevelsAreSubtotals="1" fieldPosition="0">
        <references count="4">
          <reference field="4294967294" count="1" selected="0">
            <x v="2"/>
          </reference>
          <reference field="139" count="3">
            <x v="16"/>
            <x v="28"/>
            <x v="32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578">
      <pivotArea collapsedLevelsAreSubtotals="1" fieldPosition="0">
        <references count="3">
          <reference field="4294967294" count="1" selected="0">
            <x v="2"/>
          </reference>
          <reference field="140" count="1" selected="0">
            <x v="2"/>
          </reference>
          <reference field="141" count="1">
            <x v="1"/>
          </reference>
        </references>
      </pivotArea>
    </format>
    <format dxfId="577">
      <pivotArea collapsedLevelsAreSubtotals="1" fieldPosition="0">
        <references count="4">
          <reference field="4294967294" count="1" selected="0">
            <x v="2"/>
          </reference>
          <reference field="139" count="5">
            <x v="2"/>
            <x v="6"/>
            <x v="22"/>
            <x v="29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576">
      <pivotArea collapsedLevelsAreSubtotals="1" fieldPosition="0">
        <references count="2">
          <reference field="4294967294" count="1" selected="0">
            <x v="2"/>
          </reference>
          <reference field="140" count="1">
            <x v="3"/>
          </reference>
        </references>
      </pivotArea>
    </format>
    <format dxfId="575">
      <pivotArea collapsedLevelsAreSubtotals="1" fieldPosition="0">
        <references count="3">
          <reference field="4294967294" count="1" selected="0">
            <x v="2"/>
          </reference>
          <reference field="140" count="1" selected="0">
            <x v="3"/>
          </reference>
          <reference field="141" count="1">
            <x v="0"/>
          </reference>
        </references>
      </pivotArea>
    </format>
    <format dxfId="574">
      <pivotArea collapsedLevelsAreSubtotals="1" fieldPosition="0">
        <references count="4">
          <reference field="4294967294" count="1" selected="0">
            <x v="2"/>
          </reference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573">
      <pivotArea collapsedLevelsAreSubtotals="1" fieldPosition="0">
        <references count="3">
          <reference field="4294967294" count="1" selected="0">
            <x v="2"/>
          </reference>
          <reference field="140" count="1" selected="0">
            <x v="3"/>
          </reference>
          <reference field="141" count="1">
            <x v="1"/>
          </reference>
        </references>
      </pivotArea>
    </format>
    <format dxfId="572">
      <pivotArea collapsedLevelsAreSubtotals="1" fieldPosition="0">
        <references count="4">
          <reference field="4294967294" count="1" selected="0">
            <x v="2"/>
          </reference>
          <reference field="139" count="2">
            <x v="4"/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571">
      <pivotArea collapsedLevelsAreSubtotals="1" fieldPosition="0">
        <references count="3">
          <reference field="4294967294" count="1" selected="0">
            <x v="2"/>
          </reference>
          <reference field="140" count="1" selected="0">
            <x v="3"/>
          </reference>
          <reference field="141" count="1">
            <x v="2"/>
          </reference>
        </references>
      </pivotArea>
    </format>
    <format dxfId="570">
      <pivotArea collapsedLevelsAreSubtotals="1" fieldPosition="0">
        <references count="4">
          <reference field="4294967294" count="1" selected="0">
            <x v="2"/>
          </reference>
          <reference field="139" count="2">
            <x v="0"/>
            <x v="9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569">
      <pivotArea dataOnly="0" labelOnly="1" fieldPosition="0">
        <references count="3">
          <reference field="139" count="1">
            <x v="13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568">
      <pivotArea dataOnly="0" labelOnly="1" fieldPosition="0">
        <references count="3">
          <reference field="139" count="1">
            <x v="12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567">
      <pivotArea dataOnly="0" labelOnly="1" fieldPosition="0">
        <references count="3">
          <reference field="139" count="1">
            <x v="29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566">
      <pivotArea dataOnly="0" labelOnly="1" fieldPosition="0">
        <references count="3">
          <reference field="139" count="1"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565">
      <pivotArea dataOnly="0" labelOnly="1" fieldPosition="0">
        <references count="3">
          <reference field="139" count="1">
            <x v="4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564">
      <pivotArea dataOnly="0" labelOnly="1" fieldPosition="0">
        <references count="3">
          <reference field="139" count="1">
            <x v="30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563">
      <pivotArea collapsedLevelsAreSubtotals="1" fieldPosition="0">
        <references count="3">
          <reference field="139" count="1">
            <x v="26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562">
      <pivotArea dataOnly="0" labelOnly="1" fieldPosition="0">
        <references count="3">
          <reference field="139" count="1">
            <x v="26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56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6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59">
      <pivotArea type="all" dataOnly="0" outline="0" fieldPosition="0"/>
    </format>
    <format dxfId="558">
      <pivotArea outline="0" collapsedLevelsAreSubtotals="1" fieldPosition="0"/>
    </format>
    <format dxfId="557">
      <pivotArea dataOnly="0" labelOnly="1" fieldPosition="0">
        <references count="1">
          <reference field="140" count="0"/>
        </references>
      </pivotArea>
    </format>
    <format dxfId="556">
      <pivotArea dataOnly="0" labelOnly="1" fieldPosition="0">
        <references count="2">
          <reference field="140" count="1" selected="0">
            <x v="0"/>
          </reference>
          <reference field="141" count="3">
            <x v="0"/>
            <x v="1"/>
            <x v="2"/>
          </reference>
        </references>
      </pivotArea>
    </format>
    <format dxfId="555">
      <pivotArea dataOnly="0" labelOnly="1" fieldPosition="0">
        <references count="2">
          <reference field="140" count="1" selected="0">
            <x v="1"/>
          </reference>
          <reference field="141" count="3">
            <x v="0"/>
            <x v="1"/>
            <x v="2"/>
          </reference>
        </references>
      </pivotArea>
    </format>
    <format dxfId="554">
      <pivotArea dataOnly="0" labelOnly="1" fieldPosition="0">
        <references count="2">
          <reference field="140" count="1" selected="0">
            <x v="2"/>
          </reference>
          <reference field="141" count="3">
            <x v="0"/>
            <x v="1"/>
            <x v="2"/>
          </reference>
        </references>
      </pivotArea>
    </format>
    <format dxfId="553">
      <pivotArea dataOnly="0" labelOnly="1" fieldPosition="0">
        <references count="2">
          <reference field="140" count="1" selected="0">
            <x v="3"/>
          </reference>
          <reference field="141" count="3">
            <x v="0"/>
            <x v="1"/>
            <x v="2"/>
          </reference>
        </references>
      </pivotArea>
    </format>
    <format dxfId="552">
      <pivotArea dataOnly="0" labelOnly="1" fieldPosition="0">
        <references count="3"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551">
      <pivotArea dataOnly="0" labelOnly="1" fieldPosition="0">
        <references count="3"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550">
      <pivotArea dataOnly="0" labelOnly="1" fieldPosition="0">
        <references count="3">
          <reference field="139" count="2">
            <x v="14"/>
            <x v="44"/>
          </reference>
          <reference field="140" count="1" selected="0">
            <x v="0"/>
          </reference>
          <reference field="141" count="1" selected="0">
            <x v="2"/>
          </reference>
        </references>
      </pivotArea>
    </format>
    <format dxfId="549">
      <pivotArea dataOnly="0" labelOnly="1" fieldPosition="0">
        <references count="3">
          <reference field="139" count="4">
            <x v="24"/>
            <x v="26"/>
            <x v="31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548">
      <pivotArea dataOnly="0" labelOnly="1" fieldPosition="0">
        <references count="3"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547">
      <pivotArea dataOnly="0" labelOnly="1" fieldPosition="0">
        <references count="3">
          <reference field="139" count="5">
            <x v="10"/>
            <x v="11"/>
            <x v="15"/>
            <x v="34"/>
            <x v="43"/>
          </reference>
          <reference field="140" count="1" selected="0">
            <x v="1"/>
          </reference>
          <reference field="141" count="1" selected="0">
            <x v="2"/>
          </reference>
        </references>
      </pivotArea>
    </format>
    <format dxfId="546">
      <pivotArea dataOnly="0" labelOnly="1" fieldPosition="0">
        <references count="3">
          <reference field="139" count="3">
            <x v="16"/>
            <x v="28"/>
            <x v="32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545">
      <pivotArea dataOnly="0" labelOnly="1" fieldPosition="0">
        <references count="3">
          <reference field="139" count="5">
            <x v="2"/>
            <x v="6"/>
            <x v="22"/>
            <x v="29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544">
      <pivotArea dataOnly="0" labelOnly="1" fieldPosition="0">
        <references count="3">
          <reference field="139" count="9">
            <x v="3"/>
            <x v="12"/>
            <x v="13"/>
            <x v="17"/>
            <x v="18"/>
            <x v="20"/>
            <x v="35"/>
            <x v="36"/>
            <x v="45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543">
      <pivotArea dataOnly="0" labelOnly="1" fieldPosition="0">
        <references count="3"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542">
      <pivotArea dataOnly="0" labelOnly="1" fieldPosition="0">
        <references count="3">
          <reference field="139" count="3">
            <x v="4"/>
            <x v="5"/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541">
      <pivotArea dataOnly="0" labelOnly="1" fieldPosition="0">
        <references count="3">
          <reference field="139" count="2">
            <x v="9"/>
            <x v="30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5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39">
      <pivotArea type="all" dataOnly="0" outline="0" fieldPosition="0"/>
    </format>
    <format dxfId="538">
      <pivotArea outline="0" collapsedLevelsAreSubtotals="1" fieldPosition="0"/>
    </format>
    <format dxfId="537">
      <pivotArea dataOnly="0" labelOnly="1" fieldPosition="0">
        <references count="1">
          <reference field="140" count="0"/>
        </references>
      </pivotArea>
    </format>
    <format dxfId="536">
      <pivotArea dataOnly="0" labelOnly="1" fieldPosition="0">
        <references count="2">
          <reference field="140" count="1" selected="0">
            <x v="0"/>
          </reference>
          <reference field="141" count="3">
            <x v="0"/>
            <x v="1"/>
            <x v="2"/>
          </reference>
        </references>
      </pivotArea>
    </format>
    <format dxfId="535">
      <pivotArea dataOnly="0" labelOnly="1" fieldPosition="0">
        <references count="2">
          <reference field="140" count="1" selected="0">
            <x v="1"/>
          </reference>
          <reference field="141" count="3">
            <x v="0"/>
            <x v="1"/>
            <x v="2"/>
          </reference>
        </references>
      </pivotArea>
    </format>
    <format dxfId="534">
      <pivotArea dataOnly="0" labelOnly="1" fieldPosition="0">
        <references count="2">
          <reference field="140" count="1" selected="0">
            <x v="2"/>
          </reference>
          <reference field="141" count="3">
            <x v="0"/>
            <x v="1"/>
            <x v="2"/>
          </reference>
        </references>
      </pivotArea>
    </format>
    <format dxfId="533">
      <pivotArea dataOnly="0" labelOnly="1" fieldPosition="0">
        <references count="2">
          <reference field="140" count="1" selected="0">
            <x v="3"/>
          </reference>
          <reference field="141" count="3">
            <x v="0"/>
            <x v="1"/>
            <x v="2"/>
          </reference>
        </references>
      </pivotArea>
    </format>
    <format dxfId="532">
      <pivotArea dataOnly="0" labelOnly="1" fieldPosition="0">
        <references count="3"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531">
      <pivotArea dataOnly="0" labelOnly="1" fieldPosition="0">
        <references count="3"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530">
      <pivotArea dataOnly="0" labelOnly="1" fieldPosition="0">
        <references count="3">
          <reference field="139" count="2">
            <x v="14"/>
            <x v="44"/>
          </reference>
          <reference field="140" count="1" selected="0">
            <x v="0"/>
          </reference>
          <reference field="141" count="1" selected="0">
            <x v="2"/>
          </reference>
        </references>
      </pivotArea>
    </format>
    <format dxfId="529">
      <pivotArea dataOnly="0" labelOnly="1" fieldPosition="0">
        <references count="3">
          <reference field="139" count="3">
            <x v="24"/>
            <x v="26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528">
      <pivotArea dataOnly="0" labelOnly="1" fieldPosition="0">
        <references count="3"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527">
      <pivotArea dataOnly="0" labelOnly="1" fieldPosition="0">
        <references count="3">
          <reference field="139" count="5">
            <x v="10"/>
            <x v="11"/>
            <x v="15"/>
            <x v="34"/>
            <x v="43"/>
          </reference>
          <reference field="140" count="1" selected="0">
            <x v="1"/>
          </reference>
          <reference field="141" count="1" selected="0">
            <x v="2"/>
          </reference>
        </references>
      </pivotArea>
    </format>
    <format dxfId="526">
      <pivotArea dataOnly="0" labelOnly="1" fieldPosition="0">
        <references count="3">
          <reference field="139" count="1">
            <x v="16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525">
      <pivotArea dataOnly="0" labelOnly="1" fieldPosition="0">
        <references count="3">
          <reference field="139" count="4">
            <x v="2"/>
            <x v="6"/>
            <x v="22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524">
      <pivotArea dataOnly="0" labelOnly="1" fieldPosition="0">
        <references count="3">
          <reference field="139" count="8">
            <x v="3"/>
            <x v="12"/>
            <x v="13"/>
            <x v="18"/>
            <x v="20"/>
            <x v="35"/>
            <x v="36"/>
            <x v="45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523">
      <pivotArea dataOnly="0" labelOnly="1" fieldPosition="0">
        <references count="3"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522">
      <pivotArea dataOnly="0" labelOnly="1" fieldPosition="0">
        <references count="3">
          <reference field="139" count="1"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521">
      <pivotArea dataOnly="0" labelOnly="1" fieldPosition="0">
        <references count="3">
          <reference field="139" count="1">
            <x v="9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5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81">
      <pivotArea collapsedLevelsAreSubtotals="1" fieldPosition="0">
        <references count="2">
          <reference field="140" count="1" selected="0">
            <x v="0"/>
          </reference>
          <reference field="141" count="1">
            <x v="0"/>
          </reference>
        </references>
      </pivotArea>
    </format>
    <format dxfId="380">
      <pivotArea dataOnly="0" labelOnly="1" fieldPosition="0">
        <references count="2">
          <reference field="140" count="1" selected="0">
            <x v="0"/>
          </reference>
          <reference field="141" count="1">
            <x v="0"/>
          </reference>
        </references>
      </pivotArea>
    </format>
    <format dxfId="379">
      <pivotArea collapsedLevelsAreSubtotals="1" fieldPosition="0">
        <references count="2">
          <reference field="140" count="1" selected="0">
            <x v="0"/>
          </reference>
          <reference field="141" count="1">
            <x v="1"/>
          </reference>
        </references>
      </pivotArea>
    </format>
    <format dxfId="378">
      <pivotArea dataOnly="0" labelOnly="1" fieldPosition="0">
        <references count="2">
          <reference field="140" count="1" selected="0">
            <x v="0"/>
          </reference>
          <reference field="141" count="1">
            <x v="1"/>
          </reference>
        </references>
      </pivotArea>
    </format>
    <format dxfId="377">
      <pivotArea collapsedLevelsAreSubtotals="1" fieldPosition="0">
        <references count="2">
          <reference field="140" count="1" selected="0">
            <x v="0"/>
          </reference>
          <reference field="141" count="1">
            <x v="2"/>
          </reference>
        </references>
      </pivotArea>
    </format>
    <format dxfId="376">
      <pivotArea dataOnly="0" labelOnly="1" fieldPosition="0">
        <references count="2">
          <reference field="140" count="1" selected="0">
            <x v="0"/>
          </reference>
          <reference field="141" count="1">
            <x v="2"/>
          </reference>
        </references>
      </pivotArea>
    </format>
    <format dxfId="375">
      <pivotArea collapsedLevelsAreSubtotals="1" fieldPosition="0">
        <references count="2">
          <reference field="140" count="1" selected="0">
            <x v="1"/>
          </reference>
          <reference field="141" count="1">
            <x v="0"/>
          </reference>
        </references>
      </pivotArea>
    </format>
    <format dxfId="374">
      <pivotArea dataOnly="0" labelOnly="1" fieldPosition="0">
        <references count="2">
          <reference field="140" count="1" selected="0">
            <x v="1"/>
          </reference>
          <reference field="141" count="1">
            <x v="0"/>
          </reference>
        </references>
      </pivotArea>
    </format>
    <format dxfId="373">
      <pivotArea collapsedLevelsAreSubtotals="1" fieldPosition="0">
        <references count="2">
          <reference field="140" count="1" selected="0">
            <x v="1"/>
          </reference>
          <reference field="141" count="1">
            <x v="1"/>
          </reference>
        </references>
      </pivotArea>
    </format>
    <format dxfId="372">
      <pivotArea dataOnly="0" labelOnly="1" fieldPosition="0">
        <references count="2">
          <reference field="140" count="1" selected="0">
            <x v="1"/>
          </reference>
          <reference field="141" count="1">
            <x v="1"/>
          </reference>
        </references>
      </pivotArea>
    </format>
    <format dxfId="371">
      <pivotArea collapsedLevelsAreSubtotals="1" fieldPosition="0">
        <references count="2">
          <reference field="140" count="1" selected="0">
            <x v="1"/>
          </reference>
          <reference field="141" count="1">
            <x v="2"/>
          </reference>
        </references>
      </pivotArea>
    </format>
    <format dxfId="370">
      <pivotArea dataOnly="0" labelOnly="1" fieldPosition="0">
        <references count="2">
          <reference field="140" count="1" selected="0">
            <x v="1"/>
          </reference>
          <reference field="141" count="1">
            <x v="2"/>
          </reference>
        </references>
      </pivotArea>
    </format>
    <format dxfId="369">
      <pivotArea collapsedLevelsAreSubtotals="1" fieldPosition="0">
        <references count="2">
          <reference field="140" count="1" selected="0">
            <x v="2"/>
          </reference>
          <reference field="141" count="1">
            <x v="0"/>
          </reference>
        </references>
      </pivotArea>
    </format>
    <format dxfId="368">
      <pivotArea dataOnly="0" labelOnly="1" fieldPosition="0">
        <references count="2">
          <reference field="140" count="1" selected="0">
            <x v="2"/>
          </reference>
          <reference field="141" count="1">
            <x v="0"/>
          </reference>
        </references>
      </pivotArea>
    </format>
    <format dxfId="367">
      <pivotArea collapsedLevelsAreSubtotals="1" fieldPosition="0">
        <references count="2">
          <reference field="140" count="1" selected="0">
            <x v="2"/>
          </reference>
          <reference field="141" count="1">
            <x v="1"/>
          </reference>
        </references>
      </pivotArea>
    </format>
    <format dxfId="366">
      <pivotArea dataOnly="0" labelOnly="1" fieldPosition="0">
        <references count="2">
          <reference field="140" count="1" selected="0">
            <x v="2"/>
          </reference>
          <reference field="141" count="1">
            <x v="1"/>
          </reference>
        </references>
      </pivotArea>
    </format>
    <format dxfId="365">
      <pivotArea collapsedLevelsAreSubtotals="1" fieldPosition="0">
        <references count="2">
          <reference field="140" count="1" selected="0">
            <x v="2"/>
          </reference>
          <reference field="141" count="1">
            <x v="2"/>
          </reference>
        </references>
      </pivotArea>
    </format>
    <format dxfId="364">
      <pivotArea dataOnly="0" labelOnly="1" fieldPosition="0">
        <references count="2">
          <reference field="140" count="1" selected="0">
            <x v="2"/>
          </reference>
          <reference field="141" count="1">
            <x v="2"/>
          </reference>
        </references>
      </pivotArea>
    </format>
    <format dxfId="363">
      <pivotArea collapsedLevelsAreSubtotals="1" fieldPosition="0">
        <references count="2">
          <reference field="140" count="1" selected="0">
            <x v="3"/>
          </reference>
          <reference field="141" count="1">
            <x v="0"/>
          </reference>
        </references>
      </pivotArea>
    </format>
    <format dxfId="362">
      <pivotArea dataOnly="0" labelOnly="1" fieldPosition="0">
        <references count="2">
          <reference field="140" count="1" selected="0">
            <x v="3"/>
          </reference>
          <reference field="141" count="1">
            <x v="0"/>
          </reference>
        </references>
      </pivotArea>
    </format>
    <format dxfId="361">
      <pivotArea collapsedLevelsAreSubtotals="1" fieldPosition="0">
        <references count="2">
          <reference field="140" count="1" selected="0">
            <x v="3"/>
          </reference>
          <reference field="141" count="1">
            <x v="1"/>
          </reference>
        </references>
      </pivotArea>
    </format>
    <format dxfId="360">
      <pivotArea dataOnly="0" labelOnly="1" fieldPosition="0">
        <references count="2">
          <reference field="140" count="1" selected="0">
            <x v="3"/>
          </reference>
          <reference field="141" count="1">
            <x v="1"/>
          </reference>
        </references>
      </pivotArea>
    </format>
    <format dxfId="359">
      <pivotArea collapsedLevelsAreSubtotals="1" fieldPosition="0">
        <references count="2">
          <reference field="140" count="1" selected="0">
            <x v="3"/>
          </reference>
          <reference field="141" count="1">
            <x v="2"/>
          </reference>
        </references>
      </pivotArea>
    </format>
    <format dxfId="358">
      <pivotArea dataOnly="0" labelOnly="1" fieldPosition="0">
        <references count="2">
          <reference field="140" count="1" selected="0">
            <x v="3"/>
          </reference>
          <reference field="141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C46D46-206C-4968-82E2-7D88C72E3338}" name="Tableau croisé dynamique7" cacheId="3" applyNumberFormats="0" applyBorderFormats="0" applyFontFormats="0" applyPatternFormats="0" applyAlignmentFormats="0" applyWidthHeightFormats="1" dataCaption="Valeurs" updatedVersion="7" minRefreshableVersion="3" showDrill="0" rowGrandTotals="0" colGrandTotals="0" itemPrintTitles="1" createdVersion="7" indent="0" showHeaders="0" outline="1" outlineData="1" multipleFieldFilters="0">
  <location ref="A3:D56" firstHeaderRow="0" firstDataRow="1" firstDataCol="1" rowPageCount="1" colPageCount="1"/>
  <pivotFields count="14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16">
        <item x="1"/>
        <item m="1" x="7"/>
        <item m="1" x="9"/>
        <item x="0"/>
        <item x="4"/>
        <item m="1" x="5"/>
        <item x="2"/>
        <item m="1" x="11"/>
        <item m="1" x="6"/>
        <item m="1" x="13"/>
        <item m="1" x="14"/>
        <item x="3"/>
        <item m="1" x="8"/>
        <item m="1" x="10"/>
        <item m="1"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dataField="1" showAll="0" sortType="ascending">
      <items count="49">
        <item m="1" x="47"/>
        <item x="33"/>
        <item x="31"/>
        <item x="7"/>
        <item h="1" x="35"/>
        <item h="1" x="15"/>
        <item x="25"/>
        <item x="21"/>
        <item x="29"/>
        <item x="30"/>
        <item x="10"/>
        <item x="3"/>
        <item x="14"/>
        <item x="8"/>
        <item x="5"/>
        <item x="9"/>
        <item x="43"/>
        <item h="1" x="16"/>
        <item x="11"/>
        <item x="22"/>
        <item x="12"/>
        <item x="18"/>
        <item x="26"/>
        <item x="23"/>
        <item x="32"/>
        <item x="41"/>
        <item x="34"/>
        <item x="42"/>
        <item h="1" x="39"/>
        <item h="1" x="27"/>
        <item h="1" x="17"/>
        <item h="1" x="38"/>
        <item h="1" x="37"/>
        <item x="40"/>
        <item x="1"/>
        <item x="6"/>
        <item x="0"/>
        <item x="44"/>
        <item x="36"/>
        <item x="24"/>
        <item x="19"/>
        <item x="28"/>
        <item x="20"/>
        <item x="13"/>
        <item x="2"/>
        <item x="4"/>
        <item h="1" x="45"/>
        <item h="1" x="46"/>
        <item t="default"/>
      </items>
    </pivotField>
    <pivotField axis="axisRow" showAll="0" defaultSubtotal="0">
      <items count="6">
        <item x="2"/>
        <item x="1"/>
        <item x="0"/>
        <item x="3"/>
        <item h="1" x="5"/>
        <item h="1" x="4"/>
      </items>
    </pivotField>
    <pivotField axis="axisRow" showAll="0" defaultSubtotal="0">
      <items count="5">
        <item x="2"/>
        <item x="1"/>
        <item x="0"/>
        <item x="4"/>
        <item x="3"/>
      </items>
    </pivotField>
  </pivotFields>
  <rowFields count="3">
    <field x="140"/>
    <field x="141"/>
    <field x="139"/>
  </rowFields>
  <rowItems count="53">
    <i>
      <x/>
    </i>
    <i r="1">
      <x/>
    </i>
    <i r="2">
      <x v="1"/>
    </i>
    <i r="2">
      <x v="25"/>
    </i>
    <i r="1">
      <x v="1"/>
    </i>
    <i r="2">
      <x v="21"/>
    </i>
    <i r="2">
      <x v="40"/>
    </i>
    <i r="2">
      <x v="42"/>
    </i>
    <i r="1">
      <x v="2"/>
    </i>
    <i r="2">
      <x v="14"/>
    </i>
    <i r="2">
      <x v="44"/>
    </i>
    <i>
      <x v="1"/>
    </i>
    <i r="1">
      <x/>
    </i>
    <i r="2">
      <x v="24"/>
    </i>
    <i r="2">
      <x v="26"/>
    </i>
    <i r="2">
      <x v="38"/>
    </i>
    <i r="1">
      <x v="1"/>
    </i>
    <i r="2">
      <x v="7"/>
    </i>
    <i r="2">
      <x v="19"/>
    </i>
    <i r="2">
      <x v="23"/>
    </i>
    <i r="2">
      <x v="39"/>
    </i>
    <i r="1">
      <x v="2"/>
    </i>
    <i r="2">
      <x v="10"/>
    </i>
    <i r="2">
      <x v="11"/>
    </i>
    <i r="2">
      <x v="15"/>
    </i>
    <i r="2">
      <x v="34"/>
    </i>
    <i r="2">
      <x v="43"/>
    </i>
    <i>
      <x v="2"/>
    </i>
    <i r="1">
      <x/>
    </i>
    <i r="2">
      <x v="16"/>
    </i>
    <i r="1">
      <x v="1"/>
    </i>
    <i r="2">
      <x v="2"/>
    </i>
    <i r="2">
      <x v="6"/>
    </i>
    <i r="2">
      <x v="22"/>
    </i>
    <i r="2">
      <x v="41"/>
    </i>
    <i r="1">
      <x v="2"/>
    </i>
    <i r="2">
      <x v="3"/>
    </i>
    <i r="2">
      <x v="12"/>
    </i>
    <i r="2">
      <x v="13"/>
    </i>
    <i r="2">
      <x v="18"/>
    </i>
    <i r="2">
      <x v="20"/>
    </i>
    <i r="2">
      <x v="35"/>
    </i>
    <i r="2">
      <x v="36"/>
    </i>
    <i r="2">
      <x v="45"/>
    </i>
    <i>
      <x v="3"/>
    </i>
    <i r="1">
      <x/>
    </i>
    <i r="2">
      <x v="27"/>
    </i>
    <i r="2">
      <x v="33"/>
    </i>
    <i r="2">
      <x v="37"/>
    </i>
    <i r="1">
      <x v="1"/>
    </i>
    <i r="2">
      <x v="8"/>
    </i>
    <i r="1">
      <x v="2"/>
    </i>
    <i r="2">
      <x v="9"/>
    </i>
  </rowItems>
  <colFields count="1">
    <field x="-2"/>
  </colFields>
  <colItems count="3">
    <i>
      <x/>
    </i>
    <i i="1">
      <x v="1"/>
    </i>
    <i i="2">
      <x v="2"/>
    </i>
  </colItems>
  <pageFields count="1">
    <pageField fld="25" item="0" hier="-1"/>
  </pageFields>
  <dataFields count="3">
    <dataField name="Nb Equipiers" fld="139" subtotal="count" baseField="140" baseItem="0"/>
    <dataField name="Nb poste" fld="44" baseField="140" baseItem="0"/>
    <dataField name="Tps(min)" fld="138" baseField="140" baseItem="0" numFmtId="168"/>
  </dataFields>
  <formats count="100">
    <format dxfId="0">
      <pivotArea outline="0" collapsedLevelsAreSubtotals="1" fieldPosition="0"/>
    </format>
    <format dxfId="1">
      <pivotArea dataOnly="0" labelOnly="1" outline="0" fieldPosition="0">
        <references count="1">
          <reference field="25" count="1">
            <x v="0"/>
          </reference>
        </references>
      </pivotArea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">
      <pivotArea collapsedLevelsAreSubtotals="1" fieldPosition="0">
        <references count="4">
          <reference field="4294967294" count="1" selected="0">
            <x v="0"/>
          </reference>
          <reference field="139" count="1">
            <x v="16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4">
      <pivotArea collapsedLevelsAreSubtotals="1" fieldPosition="0">
        <references count="4">
          <reference field="4294967294" count="1" selected="0">
            <x v="0"/>
          </reference>
          <reference field="139" count="1">
            <x v="2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5">
      <pivotArea collapsedLevelsAreSubtotals="1" fieldPosition="0">
        <references count="4">
          <reference field="4294967294" count="1" selected="0">
            <x v="0"/>
          </reference>
          <reference field="139" count="1">
            <x v="4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6">
      <pivotArea collapsedLevelsAreSubtotals="1" fieldPosition="0">
        <references count="4">
          <reference field="4294967294" count="1" selected="0">
            <x v="2"/>
          </reference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7">
      <pivotArea collapsedLevelsAreSubtotals="1" fieldPosition="0">
        <references count="3">
          <reference field="4294967294" count="1" selected="0">
            <x v="2"/>
          </reference>
          <reference field="140" count="1" selected="0">
            <x v="0"/>
          </reference>
          <reference field="141" count="1">
            <x v="1"/>
          </reference>
        </references>
      </pivotArea>
    </format>
    <format dxfId="8">
      <pivotArea collapsedLevelsAreSubtotals="1" fieldPosition="0">
        <references count="4">
          <reference field="4294967294" count="1" selected="0">
            <x v="2"/>
          </reference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9">
      <pivotArea collapsedLevelsAreSubtotals="1" fieldPosition="0">
        <references count="2">
          <reference field="4294967294" count="1" selected="0">
            <x v="2"/>
          </reference>
          <reference field="140" count="1">
            <x v="1"/>
          </reference>
        </references>
      </pivotArea>
    </format>
    <format dxfId="10">
      <pivotArea collapsedLevelsAreSubtotals="1" fieldPosition="0">
        <references count="3">
          <reference field="4294967294" count="1" selected="0">
            <x v="2"/>
          </reference>
          <reference field="140" count="1" selected="0">
            <x v="1"/>
          </reference>
          <reference field="141" count="1">
            <x v="0"/>
          </reference>
        </references>
      </pivotArea>
    </format>
    <format dxfId="11">
      <pivotArea collapsedLevelsAreSubtotals="1" fieldPosition="0">
        <references count="4">
          <reference field="4294967294" count="1" selected="0">
            <x v="2"/>
          </reference>
          <reference field="139" count="4">
            <x v="24"/>
            <x v="26"/>
            <x v="31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12">
      <pivotArea collapsedLevelsAreSubtotals="1" fieldPosition="0">
        <references count="3">
          <reference field="4294967294" count="1" selected="0">
            <x v="2"/>
          </reference>
          <reference field="140" count="1" selected="0">
            <x v="1"/>
          </reference>
          <reference field="141" count="1">
            <x v="1"/>
          </reference>
        </references>
      </pivotArea>
    </format>
    <format dxfId="13">
      <pivotArea collapsedLevelsAreSubtotals="1" fieldPosition="0">
        <references count="4">
          <reference field="4294967294" count="1" selected="0">
            <x v="2"/>
          </reference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14">
      <pivotArea collapsedLevelsAreSubtotals="1" fieldPosition="0">
        <references count="2">
          <reference field="4294967294" count="1" selected="0">
            <x v="2"/>
          </reference>
          <reference field="140" count="1">
            <x v="2"/>
          </reference>
        </references>
      </pivotArea>
    </format>
    <format dxfId="15">
      <pivotArea collapsedLevelsAreSubtotals="1" fieldPosition="0">
        <references count="3">
          <reference field="4294967294" count="1" selected="0">
            <x v="2"/>
          </reference>
          <reference field="140" count="1" selected="0">
            <x v="2"/>
          </reference>
          <reference field="141" count="1">
            <x v="0"/>
          </reference>
        </references>
      </pivotArea>
    </format>
    <format dxfId="16">
      <pivotArea collapsedLevelsAreSubtotals="1" fieldPosition="0">
        <references count="4">
          <reference field="4294967294" count="1" selected="0">
            <x v="2"/>
          </reference>
          <reference field="139" count="3">
            <x v="16"/>
            <x v="28"/>
            <x v="32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17">
      <pivotArea collapsedLevelsAreSubtotals="1" fieldPosition="0">
        <references count="3">
          <reference field="4294967294" count="1" selected="0">
            <x v="2"/>
          </reference>
          <reference field="140" count="1" selected="0">
            <x v="2"/>
          </reference>
          <reference field="141" count="1">
            <x v="1"/>
          </reference>
        </references>
      </pivotArea>
    </format>
    <format dxfId="18">
      <pivotArea collapsedLevelsAreSubtotals="1" fieldPosition="0">
        <references count="4">
          <reference field="4294967294" count="1" selected="0">
            <x v="2"/>
          </reference>
          <reference field="139" count="5">
            <x v="2"/>
            <x v="6"/>
            <x v="22"/>
            <x v="29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19">
      <pivotArea collapsedLevelsAreSubtotals="1" fieldPosition="0">
        <references count="2">
          <reference field="4294967294" count="1" selected="0">
            <x v="2"/>
          </reference>
          <reference field="140" count="1">
            <x v="3"/>
          </reference>
        </references>
      </pivotArea>
    </format>
    <format dxfId="20">
      <pivotArea collapsedLevelsAreSubtotals="1" fieldPosition="0">
        <references count="3">
          <reference field="4294967294" count="1" selected="0">
            <x v="2"/>
          </reference>
          <reference field="140" count="1" selected="0">
            <x v="3"/>
          </reference>
          <reference field="141" count="1">
            <x v="0"/>
          </reference>
        </references>
      </pivotArea>
    </format>
    <format dxfId="21">
      <pivotArea collapsedLevelsAreSubtotals="1" fieldPosition="0">
        <references count="4">
          <reference field="4294967294" count="1" selected="0">
            <x v="2"/>
          </reference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22">
      <pivotArea collapsedLevelsAreSubtotals="1" fieldPosition="0">
        <references count="3">
          <reference field="4294967294" count="1" selected="0">
            <x v="2"/>
          </reference>
          <reference field="140" count="1" selected="0">
            <x v="3"/>
          </reference>
          <reference field="141" count="1">
            <x v="1"/>
          </reference>
        </references>
      </pivotArea>
    </format>
    <format dxfId="23">
      <pivotArea collapsedLevelsAreSubtotals="1" fieldPosition="0">
        <references count="4">
          <reference field="4294967294" count="1" selected="0">
            <x v="2"/>
          </reference>
          <reference field="139" count="2">
            <x v="4"/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24">
      <pivotArea collapsedLevelsAreSubtotals="1" fieldPosition="0">
        <references count="3">
          <reference field="4294967294" count="1" selected="0">
            <x v="2"/>
          </reference>
          <reference field="140" count="1" selected="0">
            <x v="3"/>
          </reference>
          <reference field="141" count="1">
            <x v="2"/>
          </reference>
        </references>
      </pivotArea>
    </format>
    <format dxfId="25">
      <pivotArea collapsedLevelsAreSubtotals="1" fieldPosition="0">
        <references count="4">
          <reference field="4294967294" count="1" selected="0">
            <x v="2"/>
          </reference>
          <reference field="139" count="2">
            <x v="0"/>
            <x v="9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26">
      <pivotArea dataOnly="0" labelOnly="1" fieldPosition="0">
        <references count="3">
          <reference field="139" count="1">
            <x v="13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27">
      <pivotArea dataOnly="0" labelOnly="1" fieldPosition="0">
        <references count="3">
          <reference field="139" count="1">
            <x v="12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28">
      <pivotArea dataOnly="0" labelOnly="1" fieldPosition="0">
        <references count="3">
          <reference field="139" count="1">
            <x v="29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29">
      <pivotArea dataOnly="0" labelOnly="1" fieldPosition="0">
        <references count="3">
          <reference field="139" count="1"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30">
      <pivotArea dataOnly="0" labelOnly="1" fieldPosition="0">
        <references count="3">
          <reference field="139" count="1">
            <x v="4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31">
      <pivotArea dataOnly="0" labelOnly="1" fieldPosition="0">
        <references count="3">
          <reference field="139" count="1">
            <x v="30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32">
      <pivotArea collapsedLevelsAreSubtotals="1" fieldPosition="0">
        <references count="3">
          <reference field="139" count="1">
            <x v="26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33">
      <pivotArea dataOnly="0" labelOnly="1" fieldPosition="0">
        <references count="3">
          <reference field="139" count="1">
            <x v="26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3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6">
      <pivotArea type="all" dataOnly="0" outline="0" fieldPosition="0"/>
    </format>
    <format dxfId="37">
      <pivotArea outline="0" collapsedLevelsAreSubtotals="1" fieldPosition="0"/>
    </format>
    <format dxfId="38">
      <pivotArea dataOnly="0" labelOnly="1" fieldPosition="0">
        <references count="1">
          <reference field="140" count="0"/>
        </references>
      </pivotArea>
    </format>
    <format dxfId="39">
      <pivotArea dataOnly="0" labelOnly="1" fieldPosition="0">
        <references count="2">
          <reference field="140" count="1" selected="0">
            <x v="0"/>
          </reference>
          <reference field="141" count="3">
            <x v="0"/>
            <x v="1"/>
            <x v="2"/>
          </reference>
        </references>
      </pivotArea>
    </format>
    <format dxfId="40">
      <pivotArea dataOnly="0" labelOnly="1" fieldPosition="0">
        <references count="2">
          <reference field="140" count="1" selected="0">
            <x v="1"/>
          </reference>
          <reference field="141" count="3">
            <x v="0"/>
            <x v="1"/>
            <x v="2"/>
          </reference>
        </references>
      </pivotArea>
    </format>
    <format dxfId="41">
      <pivotArea dataOnly="0" labelOnly="1" fieldPosition="0">
        <references count="2">
          <reference field="140" count="1" selected="0">
            <x v="2"/>
          </reference>
          <reference field="141" count="3">
            <x v="0"/>
            <x v="1"/>
            <x v="2"/>
          </reference>
        </references>
      </pivotArea>
    </format>
    <format dxfId="42">
      <pivotArea dataOnly="0" labelOnly="1" fieldPosition="0">
        <references count="2">
          <reference field="140" count="1" selected="0">
            <x v="3"/>
          </reference>
          <reference field="141" count="3">
            <x v="0"/>
            <x v="1"/>
            <x v="2"/>
          </reference>
        </references>
      </pivotArea>
    </format>
    <format dxfId="43">
      <pivotArea dataOnly="0" labelOnly="1" fieldPosition="0">
        <references count="3"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44">
      <pivotArea dataOnly="0" labelOnly="1" fieldPosition="0">
        <references count="3"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45">
      <pivotArea dataOnly="0" labelOnly="1" fieldPosition="0">
        <references count="3">
          <reference field="139" count="2">
            <x v="14"/>
            <x v="44"/>
          </reference>
          <reference field="140" count="1" selected="0">
            <x v="0"/>
          </reference>
          <reference field="141" count="1" selected="0">
            <x v="2"/>
          </reference>
        </references>
      </pivotArea>
    </format>
    <format dxfId="46">
      <pivotArea dataOnly="0" labelOnly="1" fieldPosition="0">
        <references count="3">
          <reference field="139" count="4">
            <x v="24"/>
            <x v="26"/>
            <x v="31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47">
      <pivotArea dataOnly="0" labelOnly="1" fieldPosition="0">
        <references count="3"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48">
      <pivotArea dataOnly="0" labelOnly="1" fieldPosition="0">
        <references count="3">
          <reference field="139" count="5">
            <x v="10"/>
            <x v="11"/>
            <x v="15"/>
            <x v="34"/>
            <x v="43"/>
          </reference>
          <reference field="140" count="1" selected="0">
            <x v="1"/>
          </reference>
          <reference field="141" count="1" selected="0">
            <x v="2"/>
          </reference>
        </references>
      </pivotArea>
    </format>
    <format dxfId="49">
      <pivotArea dataOnly="0" labelOnly="1" fieldPosition="0">
        <references count="3">
          <reference field="139" count="3">
            <x v="16"/>
            <x v="28"/>
            <x v="32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50">
      <pivotArea dataOnly="0" labelOnly="1" fieldPosition="0">
        <references count="3">
          <reference field="139" count="5">
            <x v="2"/>
            <x v="6"/>
            <x v="22"/>
            <x v="29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51">
      <pivotArea dataOnly="0" labelOnly="1" fieldPosition="0">
        <references count="3">
          <reference field="139" count="9">
            <x v="3"/>
            <x v="12"/>
            <x v="13"/>
            <x v="17"/>
            <x v="18"/>
            <x v="20"/>
            <x v="35"/>
            <x v="36"/>
            <x v="45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52">
      <pivotArea dataOnly="0" labelOnly="1" fieldPosition="0">
        <references count="3"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53">
      <pivotArea dataOnly="0" labelOnly="1" fieldPosition="0">
        <references count="3">
          <reference field="139" count="3">
            <x v="4"/>
            <x v="5"/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54">
      <pivotArea dataOnly="0" labelOnly="1" fieldPosition="0">
        <references count="3">
          <reference field="139" count="2">
            <x v="9"/>
            <x v="30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5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6">
      <pivotArea type="all" dataOnly="0" outline="0" fieldPosition="0"/>
    </format>
    <format dxfId="57">
      <pivotArea outline="0" collapsedLevelsAreSubtotals="1" fieldPosition="0"/>
    </format>
    <format dxfId="58">
      <pivotArea dataOnly="0" labelOnly="1" fieldPosition="0">
        <references count="1">
          <reference field="140" count="0"/>
        </references>
      </pivotArea>
    </format>
    <format dxfId="59">
      <pivotArea dataOnly="0" labelOnly="1" fieldPosition="0">
        <references count="2">
          <reference field="140" count="1" selected="0">
            <x v="0"/>
          </reference>
          <reference field="141" count="3">
            <x v="0"/>
            <x v="1"/>
            <x v="2"/>
          </reference>
        </references>
      </pivotArea>
    </format>
    <format dxfId="60">
      <pivotArea dataOnly="0" labelOnly="1" fieldPosition="0">
        <references count="2">
          <reference field="140" count="1" selected="0">
            <x v="1"/>
          </reference>
          <reference field="141" count="3">
            <x v="0"/>
            <x v="1"/>
            <x v="2"/>
          </reference>
        </references>
      </pivotArea>
    </format>
    <format dxfId="61">
      <pivotArea dataOnly="0" labelOnly="1" fieldPosition="0">
        <references count="2">
          <reference field="140" count="1" selected="0">
            <x v="2"/>
          </reference>
          <reference field="141" count="3">
            <x v="0"/>
            <x v="1"/>
            <x v="2"/>
          </reference>
        </references>
      </pivotArea>
    </format>
    <format dxfId="62">
      <pivotArea dataOnly="0" labelOnly="1" fieldPosition="0">
        <references count="2">
          <reference field="140" count="1" selected="0">
            <x v="3"/>
          </reference>
          <reference field="141" count="3">
            <x v="0"/>
            <x v="1"/>
            <x v="2"/>
          </reference>
        </references>
      </pivotArea>
    </format>
    <format dxfId="63">
      <pivotArea dataOnly="0" labelOnly="1" fieldPosition="0">
        <references count="3"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64">
      <pivotArea dataOnly="0" labelOnly="1" fieldPosition="0">
        <references count="3"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65">
      <pivotArea dataOnly="0" labelOnly="1" fieldPosition="0">
        <references count="3">
          <reference field="139" count="2">
            <x v="14"/>
            <x v="44"/>
          </reference>
          <reference field="140" count="1" selected="0">
            <x v="0"/>
          </reference>
          <reference field="141" count="1" selected="0">
            <x v="2"/>
          </reference>
        </references>
      </pivotArea>
    </format>
    <format dxfId="66">
      <pivotArea dataOnly="0" labelOnly="1" fieldPosition="0">
        <references count="3">
          <reference field="139" count="3">
            <x v="24"/>
            <x v="26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67">
      <pivotArea dataOnly="0" labelOnly="1" fieldPosition="0">
        <references count="3"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68">
      <pivotArea dataOnly="0" labelOnly="1" fieldPosition="0">
        <references count="3">
          <reference field="139" count="5">
            <x v="10"/>
            <x v="11"/>
            <x v="15"/>
            <x v="34"/>
            <x v="43"/>
          </reference>
          <reference field="140" count="1" selected="0">
            <x v="1"/>
          </reference>
          <reference field="141" count="1" selected="0">
            <x v="2"/>
          </reference>
        </references>
      </pivotArea>
    </format>
    <format dxfId="69">
      <pivotArea dataOnly="0" labelOnly="1" fieldPosition="0">
        <references count="3">
          <reference field="139" count="1">
            <x v="16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70">
      <pivotArea dataOnly="0" labelOnly="1" fieldPosition="0">
        <references count="3">
          <reference field="139" count="4">
            <x v="2"/>
            <x v="6"/>
            <x v="22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71">
      <pivotArea dataOnly="0" labelOnly="1" fieldPosition="0">
        <references count="3">
          <reference field="139" count="8">
            <x v="3"/>
            <x v="12"/>
            <x v="13"/>
            <x v="18"/>
            <x v="20"/>
            <x v="35"/>
            <x v="36"/>
            <x v="45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72">
      <pivotArea dataOnly="0" labelOnly="1" fieldPosition="0">
        <references count="3"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73">
      <pivotArea dataOnly="0" labelOnly="1" fieldPosition="0">
        <references count="3">
          <reference field="139" count="1"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74">
      <pivotArea dataOnly="0" labelOnly="1" fieldPosition="0">
        <references count="3">
          <reference field="139" count="1">
            <x v="9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7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6">
      <pivotArea collapsedLevelsAreSubtotals="1" fieldPosition="0">
        <references count="2">
          <reference field="140" count="1" selected="0">
            <x v="0"/>
          </reference>
          <reference field="141" count="1">
            <x v="0"/>
          </reference>
        </references>
      </pivotArea>
    </format>
    <format dxfId="77">
      <pivotArea dataOnly="0" labelOnly="1" fieldPosition="0">
        <references count="2">
          <reference field="140" count="1" selected="0">
            <x v="0"/>
          </reference>
          <reference field="141" count="1">
            <x v="0"/>
          </reference>
        </references>
      </pivotArea>
    </format>
    <format dxfId="78">
      <pivotArea collapsedLevelsAreSubtotals="1" fieldPosition="0">
        <references count="2">
          <reference field="140" count="1" selected="0">
            <x v="0"/>
          </reference>
          <reference field="141" count="1">
            <x v="1"/>
          </reference>
        </references>
      </pivotArea>
    </format>
    <format dxfId="79">
      <pivotArea dataOnly="0" labelOnly="1" fieldPosition="0">
        <references count="2">
          <reference field="140" count="1" selected="0">
            <x v="0"/>
          </reference>
          <reference field="141" count="1">
            <x v="1"/>
          </reference>
        </references>
      </pivotArea>
    </format>
    <format dxfId="80">
      <pivotArea collapsedLevelsAreSubtotals="1" fieldPosition="0">
        <references count="2">
          <reference field="140" count="1" selected="0">
            <x v="0"/>
          </reference>
          <reference field="141" count="1">
            <x v="2"/>
          </reference>
        </references>
      </pivotArea>
    </format>
    <format dxfId="81">
      <pivotArea dataOnly="0" labelOnly="1" fieldPosition="0">
        <references count="2">
          <reference field="140" count="1" selected="0">
            <x v="0"/>
          </reference>
          <reference field="141" count="1">
            <x v="2"/>
          </reference>
        </references>
      </pivotArea>
    </format>
    <format dxfId="82">
      <pivotArea collapsedLevelsAreSubtotals="1" fieldPosition="0">
        <references count="2">
          <reference field="140" count="1" selected="0">
            <x v="1"/>
          </reference>
          <reference field="141" count="1">
            <x v="0"/>
          </reference>
        </references>
      </pivotArea>
    </format>
    <format dxfId="83">
      <pivotArea dataOnly="0" labelOnly="1" fieldPosition="0">
        <references count="2">
          <reference field="140" count="1" selected="0">
            <x v="1"/>
          </reference>
          <reference field="141" count="1">
            <x v="0"/>
          </reference>
        </references>
      </pivotArea>
    </format>
    <format dxfId="84">
      <pivotArea collapsedLevelsAreSubtotals="1" fieldPosition="0">
        <references count="2">
          <reference field="140" count="1" selected="0">
            <x v="1"/>
          </reference>
          <reference field="141" count="1">
            <x v="1"/>
          </reference>
        </references>
      </pivotArea>
    </format>
    <format dxfId="85">
      <pivotArea dataOnly="0" labelOnly="1" fieldPosition="0">
        <references count="2">
          <reference field="140" count="1" selected="0">
            <x v="1"/>
          </reference>
          <reference field="141" count="1">
            <x v="1"/>
          </reference>
        </references>
      </pivotArea>
    </format>
    <format dxfId="86">
      <pivotArea collapsedLevelsAreSubtotals="1" fieldPosition="0">
        <references count="2">
          <reference field="140" count="1" selected="0">
            <x v="1"/>
          </reference>
          <reference field="141" count="1">
            <x v="2"/>
          </reference>
        </references>
      </pivotArea>
    </format>
    <format dxfId="87">
      <pivotArea dataOnly="0" labelOnly="1" fieldPosition="0">
        <references count="2">
          <reference field="140" count="1" selected="0">
            <x v="1"/>
          </reference>
          <reference field="141" count="1">
            <x v="2"/>
          </reference>
        </references>
      </pivotArea>
    </format>
    <format dxfId="88">
      <pivotArea collapsedLevelsAreSubtotals="1" fieldPosition="0">
        <references count="2">
          <reference field="140" count="1" selected="0">
            <x v="2"/>
          </reference>
          <reference field="141" count="1">
            <x v="0"/>
          </reference>
        </references>
      </pivotArea>
    </format>
    <format dxfId="89">
      <pivotArea dataOnly="0" labelOnly="1" fieldPosition="0">
        <references count="2">
          <reference field="140" count="1" selected="0">
            <x v="2"/>
          </reference>
          <reference field="141" count="1">
            <x v="0"/>
          </reference>
        </references>
      </pivotArea>
    </format>
    <format dxfId="90">
      <pivotArea collapsedLevelsAreSubtotals="1" fieldPosition="0">
        <references count="2">
          <reference field="140" count="1" selected="0">
            <x v="2"/>
          </reference>
          <reference field="141" count="1">
            <x v="1"/>
          </reference>
        </references>
      </pivotArea>
    </format>
    <format dxfId="91">
      <pivotArea dataOnly="0" labelOnly="1" fieldPosition="0">
        <references count="2">
          <reference field="140" count="1" selected="0">
            <x v="2"/>
          </reference>
          <reference field="141" count="1">
            <x v="1"/>
          </reference>
        </references>
      </pivotArea>
    </format>
    <format dxfId="92">
      <pivotArea collapsedLevelsAreSubtotals="1" fieldPosition="0">
        <references count="2">
          <reference field="140" count="1" selected="0">
            <x v="2"/>
          </reference>
          <reference field="141" count="1">
            <x v="2"/>
          </reference>
        </references>
      </pivotArea>
    </format>
    <format dxfId="93">
      <pivotArea dataOnly="0" labelOnly="1" fieldPosition="0">
        <references count="2">
          <reference field="140" count="1" selected="0">
            <x v="2"/>
          </reference>
          <reference field="141" count="1">
            <x v="2"/>
          </reference>
        </references>
      </pivotArea>
    </format>
    <format dxfId="94">
      <pivotArea collapsedLevelsAreSubtotals="1" fieldPosition="0">
        <references count="2">
          <reference field="140" count="1" selected="0">
            <x v="3"/>
          </reference>
          <reference field="141" count="1">
            <x v="0"/>
          </reference>
        </references>
      </pivotArea>
    </format>
    <format dxfId="95">
      <pivotArea dataOnly="0" labelOnly="1" fieldPosition="0">
        <references count="2">
          <reference field="140" count="1" selected="0">
            <x v="3"/>
          </reference>
          <reference field="141" count="1">
            <x v="0"/>
          </reference>
        </references>
      </pivotArea>
    </format>
    <format dxfId="96">
      <pivotArea collapsedLevelsAreSubtotals="1" fieldPosition="0">
        <references count="2">
          <reference field="140" count="1" selected="0">
            <x v="3"/>
          </reference>
          <reference field="141" count="1">
            <x v="1"/>
          </reference>
        </references>
      </pivotArea>
    </format>
    <format dxfId="97">
      <pivotArea dataOnly="0" labelOnly="1" fieldPosition="0">
        <references count="2">
          <reference field="140" count="1" selected="0">
            <x v="3"/>
          </reference>
          <reference field="141" count="1">
            <x v="1"/>
          </reference>
        </references>
      </pivotArea>
    </format>
    <format dxfId="98">
      <pivotArea collapsedLevelsAreSubtotals="1" fieldPosition="0">
        <references count="2">
          <reference field="140" count="1" selected="0">
            <x v="3"/>
          </reference>
          <reference field="141" count="1">
            <x v="2"/>
          </reference>
        </references>
      </pivotArea>
    </format>
    <format dxfId="99">
      <pivotArea dataOnly="0" labelOnly="1" fieldPosition="0">
        <references count="2">
          <reference field="140" count="1" selected="0">
            <x v="3"/>
          </reference>
          <reference field="141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D6C496-CB8F-42B5-9BB4-06F35802B0BD}" name="Tableau croisé dynamique8" cacheId="3" applyNumberFormats="0" applyBorderFormats="0" applyFontFormats="0" applyPatternFormats="0" applyAlignmentFormats="0" applyWidthHeightFormats="1" dataCaption="Valeurs" updatedVersion="7" minRefreshableVersion="3" showDrill="0" rowGrandTotals="0" colGrandTotals="0" itemPrintTitles="1" createdVersion="7" indent="0" showHeaders="0" outline="1" outlineData="1" multipleFieldFilters="0">
  <location ref="G3:J56" firstHeaderRow="0" firstDataRow="1" firstDataCol="1" rowPageCount="1" colPageCount="1"/>
  <pivotFields count="14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16">
        <item x="1"/>
        <item m="1" x="7"/>
        <item m="1" x="9"/>
        <item x="0"/>
        <item x="4"/>
        <item m="1" x="5"/>
        <item x="2"/>
        <item m="1" x="11"/>
        <item m="1" x="6"/>
        <item m="1" x="13"/>
        <item m="1" x="14"/>
        <item x="3"/>
        <item m="1" x="8"/>
        <item m="1" x="10"/>
        <item m="1"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dataField="1" showAll="0" sortType="ascending">
      <items count="49">
        <item h="1" m="1" x="47"/>
        <item x="33"/>
        <item x="31"/>
        <item x="7"/>
        <item h="1" x="35"/>
        <item h="1" x="15"/>
        <item x="25"/>
        <item x="21"/>
        <item x="29"/>
        <item x="30"/>
        <item x="10"/>
        <item x="3"/>
        <item x="14"/>
        <item x="8"/>
        <item x="5"/>
        <item x="9"/>
        <item x="43"/>
        <item h="1" x="16"/>
        <item x="11"/>
        <item x="22"/>
        <item x="12"/>
        <item x="18"/>
        <item x="26"/>
        <item x="23"/>
        <item x="32"/>
        <item x="41"/>
        <item x="34"/>
        <item x="42"/>
        <item h="1" x="39"/>
        <item h="1" x="27"/>
        <item h="1" x="17"/>
        <item h="1" x="38"/>
        <item h="1" x="37"/>
        <item x="40"/>
        <item x="1"/>
        <item x="6"/>
        <item x="0"/>
        <item x="44"/>
        <item x="36"/>
        <item x="24"/>
        <item x="19"/>
        <item x="28"/>
        <item x="20"/>
        <item x="13"/>
        <item x="2"/>
        <item x="4"/>
        <item h="1" x="45"/>
        <item h="1" x="46"/>
        <item t="default"/>
      </items>
    </pivotField>
    <pivotField axis="axisRow" showAll="0" defaultSubtotal="0">
      <items count="6">
        <item x="2"/>
        <item x="1"/>
        <item x="0"/>
        <item x="3"/>
        <item h="1" x="5"/>
        <item h="1" x="4"/>
      </items>
    </pivotField>
    <pivotField axis="axisRow" showAll="0" defaultSubtotal="0">
      <items count="5">
        <item x="2"/>
        <item x="1"/>
        <item x="0"/>
        <item x="4"/>
        <item x="3"/>
      </items>
    </pivotField>
  </pivotFields>
  <rowFields count="3">
    <field x="140"/>
    <field x="141"/>
    <field x="139"/>
  </rowFields>
  <rowItems count="53">
    <i>
      <x/>
    </i>
    <i r="1">
      <x/>
    </i>
    <i r="2">
      <x v="1"/>
    </i>
    <i r="2">
      <x v="25"/>
    </i>
    <i r="1">
      <x v="1"/>
    </i>
    <i r="2">
      <x v="21"/>
    </i>
    <i r="2">
      <x v="40"/>
    </i>
    <i r="2">
      <x v="42"/>
    </i>
    <i r="1">
      <x v="2"/>
    </i>
    <i r="2">
      <x v="14"/>
    </i>
    <i r="2">
      <x v="44"/>
    </i>
    <i>
      <x v="1"/>
    </i>
    <i r="1">
      <x/>
    </i>
    <i r="2">
      <x v="24"/>
    </i>
    <i r="2">
      <x v="26"/>
    </i>
    <i r="2">
      <x v="38"/>
    </i>
    <i r="1">
      <x v="1"/>
    </i>
    <i r="2">
      <x v="7"/>
    </i>
    <i r="2">
      <x v="19"/>
    </i>
    <i r="2">
      <x v="23"/>
    </i>
    <i r="2">
      <x v="39"/>
    </i>
    <i r="1">
      <x v="2"/>
    </i>
    <i r="2">
      <x v="10"/>
    </i>
    <i r="2">
      <x v="11"/>
    </i>
    <i r="2">
      <x v="15"/>
    </i>
    <i r="2">
      <x v="34"/>
    </i>
    <i r="2">
      <x v="43"/>
    </i>
    <i>
      <x v="2"/>
    </i>
    <i r="1">
      <x/>
    </i>
    <i r="2">
      <x v="16"/>
    </i>
    <i r="1">
      <x v="1"/>
    </i>
    <i r="2">
      <x v="2"/>
    </i>
    <i r="2">
      <x v="6"/>
    </i>
    <i r="2">
      <x v="22"/>
    </i>
    <i r="2">
      <x v="41"/>
    </i>
    <i r="1">
      <x v="2"/>
    </i>
    <i r="2">
      <x v="3"/>
    </i>
    <i r="2">
      <x v="12"/>
    </i>
    <i r="2">
      <x v="13"/>
    </i>
    <i r="2">
      <x v="18"/>
    </i>
    <i r="2">
      <x v="20"/>
    </i>
    <i r="2">
      <x v="35"/>
    </i>
    <i r="2">
      <x v="36"/>
    </i>
    <i r="2">
      <x v="45"/>
    </i>
    <i>
      <x v="3"/>
    </i>
    <i r="1">
      <x/>
    </i>
    <i r="2">
      <x v="27"/>
    </i>
    <i r="2">
      <x v="33"/>
    </i>
    <i r="2">
      <x v="37"/>
    </i>
    <i r="1">
      <x v="1"/>
    </i>
    <i r="2">
      <x v="8"/>
    </i>
    <i r="1">
      <x v="2"/>
    </i>
    <i r="2">
      <x v="9"/>
    </i>
  </rowItems>
  <colFields count="1">
    <field x="-2"/>
  </colFields>
  <colItems count="3">
    <i>
      <x/>
    </i>
    <i i="1">
      <x v="1"/>
    </i>
    <i i="2">
      <x v="2"/>
    </i>
  </colItems>
  <pageFields count="1">
    <pageField fld="25" item="6" hier="-1"/>
  </pageFields>
  <dataFields count="3">
    <dataField name="Nb Equipiers" fld="139" subtotal="count" baseField="140" baseItem="0"/>
    <dataField name="Nb poste" fld="44" baseField="140" baseItem="0"/>
    <dataField name="Tps(min)" fld="138" baseField="140" baseItem="0" numFmtId="1"/>
  </dataFields>
  <formats count="68">
    <format dxfId="10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0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02">
      <pivotArea outline="0" collapsedLevelsAreSubtotals="1" fieldPosition="0"/>
    </format>
    <format dxfId="103">
      <pivotArea dataOnly="0" labelOnly="1" outline="0" fieldPosition="0">
        <references count="1">
          <reference field="25" count="1">
            <x v="0"/>
          </reference>
        </references>
      </pivotArea>
    </format>
    <format dxfId="10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5">
      <pivotArea collapsedLevelsAreSubtotals="1" fieldPosition="0">
        <references count="4">
          <reference field="4294967294" count="1" selected="0">
            <x v="2"/>
          </reference>
          <reference field="139" count="1">
            <x v="1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106">
      <pivotArea collapsedLevelsAreSubtotals="1" fieldPosition="0">
        <references count="4">
          <reference field="4294967294" count="1" selected="0">
            <x v="2"/>
          </reference>
          <reference field="139" count="2">
            <x v="3"/>
            <x v="17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107">
      <pivotArea collapsedLevelsAreSubtotals="1" fieldPosition="0">
        <references count="4">
          <reference field="4294967294" count="1" selected="0">
            <x v="2"/>
          </reference>
          <reference field="139" count="2">
            <x v="2"/>
            <x v="6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108">
      <pivotArea type="all" dataOnly="0" outline="0" fieldPosition="0"/>
    </format>
    <format dxfId="109">
      <pivotArea outline="0" collapsedLevelsAreSubtotals="1" fieldPosition="0"/>
    </format>
    <format dxfId="110">
      <pivotArea dataOnly="0" labelOnly="1" fieldPosition="0">
        <references count="1">
          <reference field="140" count="0"/>
        </references>
      </pivotArea>
    </format>
    <format dxfId="111">
      <pivotArea dataOnly="0" labelOnly="1" fieldPosition="0">
        <references count="2">
          <reference field="140" count="1" selected="0">
            <x v="0"/>
          </reference>
          <reference field="141" count="3">
            <x v="0"/>
            <x v="1"/>
            <x v="2"/>
          </reference>
        </references>
      </pivotArea>
    </format>
    <format dxfId="112">
      <pivotArea dataOnly="0" labelOnly="1" fieldPosition="0">
        <references count="2">
          <reference field="140" count="1" selected="0">
            <x v="1"/>
          </reference>
          <reference field="141" count="3">
            <x v="0"/>
            <x v="1"/>
            <x v="2"/>
          </reference>
        </references>
      </pivotArea>
    </format>
    <format dxfId="113">
      <pivotArea dataOnly="0" labelOnly="1" fieldPosition="0">
        <references count="2">
          <reference field="140" count="1" selected="0">
            <x v="2"/>
          </reference>
          <reference field="141" count="3">
            <x v="0"/>
            <x v="1"/>
            <x v="2"/>
          </reference>
        </references>
      </pivotArea>
    </format>
    <format dxfId="114">
      <pivotArea dataOnly="0" labelOnly="1" fieldPosition="0">
        <references count="2">
          <reference field="140" count="1" selected="0">
            <x v="3"/>
          </reference>
          <reference field="141" count="3">
            <x v="0"/>
            <x v="1"/>
            <x v="2"/>
          </reference>
        </references>
      </pivotArea>
    </format>
    <format dxfId="115">
      <pivotArea dataOnly="0" labelOnly="1" fieldPosition="0">
        <references count="3"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116">
      <pivotArea dataOnly="0" labelOnly="1" fieldPosition="0">
        <references count="3"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117">
      <pivotArea dataOnly="0" labelOnly="1" fieldPosition="0">
        <references count="3">
          <reference field="139" count="2">
            <x v="14"/>
            <x v="44"/>
          </reference>
          <reference field="140" count="1" selected="0">
            <x v="0"/>
          </reference>
          <reference field="141" count="1" selected="0">
            <x v="2"/>
          </reference>
        </references>
      </pivotArea>
    </format>
    <format dxfId="118">
      <pivotArea dataOnly="0" labelOnly="1" fieldPosition="0">
        <references count="3">
          <reference field="139" count="4">
            <x v="24"/>
            <x v="26"/>
            <x v="31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119">
      <pivotArea dataOnly="0" labelOnly="1" fieldPosition="0">
        <references count="3"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120">
      <pivotArea dataOnly="0" labelOnly="1" fieldPosition="0">
        <references count="3">
          <reference field="139" count="5">
            <x v="10"/>
            <x v="11"/>
            <x v="15"/>
            <x v="34"/>
            <x v="43"/>
          </reference>
          <reference field="140" count="1" selected="0">
            <x v="1"/>
          </reference>
          <reference field="141" count="1" selected="0">
            <x v="2"/>
          </reference>
        </references>
      </pivotArea>
    </format>
    <format dxfId="121">
      <pivotArea dataOnly="0" labelOnly="1" fieldPosition="0">
        <references count="3">
          <reference field="139" count="3">
            <x v="16"/>
            <x v="28"/>
            <x v="32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122">
      <pivotArea dataOnly="0" labelOnly="1" fieldPosition="0">
        <references count="3">
          <reference field="139" count="5">
            <x v="2"/>
            <x v="6"/>
            <x v="22"/>
            <x v="29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123">
      <pivotArea dataOnly="0" labelOnly="1" fieldPosition="0">
        <references count="3">
          <reference field="139" count="9">
            <x v="3"/>
            <x v="12"/>
            <x v="13"/>
            <x v="17"/>
            <x v="18"/>
            <x v="20"/>
            <x v="35"/>
            <x v="36"/>
            <x v="45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124">
      <pivotArea dataOnly="0" labelOnly="1" fieldPosition="0">
        <references count="3"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125">
      <pivotArea dataOnly="0" labelOnly="1" fieldPosition="0">
        <references count="3">
          <reference field="139" count="3">
            <x v="4"/>
            <x v="5"/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126">
      <pivotArea dataOnly="0" labelOnly="1" fieldPosition="0">
        <references count="3">
          <reference field="139" count="2">
            <x v="9"/>
            <x v="30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1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8">
      <pivotArea type="all" dataOnly="0" outline="0" fieldPosition="0"/>
    </format>
    <format dxfId="129">
      <pivotArea outline="0" collapsedLevelsAreSubtotals="1" fieldPosition="0"/>
    </format>
    <format dxfId="130">
      <pivotArea dataOnly="0" labelOnly="1" fieldPosition="0">
        <references count="1">
          <reference field="140" count="0"/>
        </references>
      </pivotArea>
    </format>
    <format dxfId="131">
      <pivotArea dataOnly="0" labelOnly="1" fieldPosition="0">
        <references count="2">
          <reference field="140" count="1" selected="0">
            <x v="0"/>
          </reference>
          <reference field="141" count="3">
            <x v="0"/>
            <x v="1"/>
            <x v="2"/>
          </reference>
        </references>
      </pivotArea>
    </format>
    <format dxfId="132">
      <pivotArea dataOnly="0" labelOnly="1" fieldPosition="0">
        <references count="2">
          <reference field="140" count="1" selected="0">
            <x v="1"/>
          </reference>
          <reference field="141" count="3">
            <x v="0"/>
            <x v="1"/>
            <x v="2"/>
          </reference>
        </references>
      </pivotArea>
    </format>
    <format dxfId="133">
      <pivotArea dataOnly="0" labelOnly="1" fieldPosition="0">
        <references count="2">
          <reference field="140" count="1" selected="0">
            <x v="2"/>
          </reference>
          <reference field="141" count="3">
            <x v="0"/>
            <x v="1"/>
            <x v="2"/>
          </reference>
        </references>
      </pivotArea>
    </format>
    <format dxfId="134">
      <pivotArea dataOnly="0" labelOnly="1" fieldPosition="0">
        <references count="2">
          <reference field="140" count="1" selected="0">
            <x v="3"/>
          </reference>
          <reference field="141" count="3">
            <x v="0"/>
            <x v="1"/>
            <x v="2"/>
          </reference>
        </references>
      </pivotArea>
    </format>
    <format dxfId="135">
      <pivotArea dataOnly="0" labelOnly="1" fieldPosition="0">
        <references count="3"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136">
      <pivotArea dataOnly="0" labelOnly="1" fieldPosition="0">
        <references count="3"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137">
      <pivotArea dataOnly="0" labelOnly="1" fieldPosition="0">
        <references count="3">
          <reference field="139" count="2">
            <x v="14"/>
            <x v="44"/>
          </reference>
          <reference field="140" count="1" selected="0">
            <x v="0"/>
          </reference>
          <reference field="141" count="1" selected="0">
            <x v="2"/>
          </reference>
        </references>
      </pivotArea>
    </format>
    <format dxfId="138">
      <pivotArea dataOnly="0" labelOnly="1" fieldPosition="0">
        <references count="3">
          <reference field="139" count="3">
            <x v="24"/>
            <x v="26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139">
      <pivotArea dataOnly="0" labelOnly="1" fieldPosition="0">
        <references count="3"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140">
      <pivotArea dataOnly="0" labelOnly="1" fieldPosition="0">
        <references count="3">
          <reference field="139" count="5">
            <x v="10"/>
            <x v="11"/>
            <x v="15"/>
            <x v="34"/>
            <x v="43"/>
          </reference>
          <reference field="140" count="1" selected="0">
            <x v="1"/>
          </reference>
          <reference field="141" count="1" selected="0">
            <x v="2"/>
          </reference>
        </references>
      </pivotArea>
    </format>
    <format dxfId="141">
      <pivotArea dataOnly="0" labelOnly="1" fieldPosition="0">
        <references count="3">
          <reference field="139" count="1">
            <x v="16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142">
      <pivotArea dataOnly="0" labelOnly="1" fieldPosition="0">
        <references count="3">
          <reference field="139" count="4">
            <x v="2"/>
            <x v="6"/>
            <x v="22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143">
      <pivotArea dataOnly="0" labelOnly="1" fieldPosition="0">
        <references count="3">
          <reference field="139" count="8">
            <x v="3"/>
            <x v="12"/>
            <x v="13"/>
            <x v="18"/>
            <x v="20"/>
            <x v="35"/>
            <x v="36"/>
            <x v="45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144">
      <pivotArea dataOnly="0" labelOnly="1" fieldPosition="0">
        <references count="3"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145">
      <pivotArea dataOnly="0" labelOnly="1" fieldPosition="0">
        <references count="3">
          <reference field="139" count="1"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146">
      <pivotArea dataOnly="0" labelOnly="1" fieldPosition="0">
        <references count="3">
          <reference field="139" count="1">
            <x v="9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14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8">
      <pivotArea type="all" dataOnly="0" outline="0" fieldPosition="0"/>
    </format>
    <format dxfId="149">
      <pivotArea outline="0" collapsedLevelsAreSubtotals="1" fieldPosition="0"/>
    </format>
    <format dxfId="150">
      <pivotArea dataOnly="0" labelOnly="1" fieldPosition="0">
        <references count="1">
          <reference field="140" count="0"/>
        </references>
      </pivotArea>
    </format>
    <format dxfId="151">
      <pivotArea dataOnly="0" labelOnly="1" fieldPosition="0">
        <references count="2">
          <reference field="140" count="1" selected="0">
            <x v="0"/>
          </reference>
          <reference field="141" count="3">
            <x v="0"/>
            <x v="1"/>
            <x v="2"/>
          </reference>
        </references>
      </pivotArea>
    </format>
    <format dxfId="152">
      <pivotArea dataOnly="0" labelOnly="1" fieldPosition="0">
        <references count="2">
          <reference field="140" count="1" selected="0">
            <x v="1"/>
          </reference>
          <reference field="141" count="3">
            <x v="0"/>
            <x v="1"/>
            <x v="2"/>
          </reference>
        </references>
      </pivotArea>
    </format>
    <format dxfId="153">
      <pivotArea dataOnly="0" labelOnly="1" fieldPosition="0">
        <references count="2">
          <reference field="140" count="1" selected="0">
            <x v="2"/>
          </reference>
          <reference field="141" count="3">
            <x v="0"/>
            <x v="1"/>
            <x v="2"/>
          </reference>
        </references>
      </pivotArea>
    </format>
    <format dxfId="154">
      <pivotArea dataOnly="0" labelOnly="1" fieldPosition="0">
        <references count="2">
          <reference field="140" count="1" selected="0">
            <x v="3"/>
          </reference>
          <reference field="141" count="3">
            <x v="0"/>
            <x v="1"/>
            <x v="2"/>
          </reference>
        </references>
      </pivotArea>
    </format>
    <format dxfId="155">
      <pivotArea dataOnly="0" labelOnly="1" fieldPosition="0">
        <references count="3">
          <reference field="139" count="2">
            <x v="1"/>
            <x v="25"/>
          </reference>
          <reference field="140" count="1" selected="0">
            <x v="0"/>
          </reference>
          <reference field="141" count="1" selected="0">
            <x v="0"/>
          </reference>
        </references>
      </pivotArea>
    </format>
    <format dxfId="156">
      <pivotArea dataOnly="0" labelOnly="1" fieldPosition="0">
        <references count="3">
          <reference field="139" count="3">
            <x v="21"/>
            <x v="40"/>
            <x v="42"/>
          </reference>
          <reference field="140" count="1" selected="0">
            <x v="0"/>
          </reference>
          <reference field="141" count="1" selected="0">
            <x v="1"/>
          </reference>
        </references>
      </pivotArea>
    </format>
    <format dxfId="157">
      <pivotArea dataOnly="0" labelOnly="1" fieldPosition="0">
        <references count="3">
          <reference field="139" count="2">
            <x v="14"/>
            <x v="44"/>
          </reference>
          <reference field="140" count="1" selected="0">
            <x v="0"/>
          </reference>
          <reference field="141" count="1" selected="0">
            <x v="2"/>
          </reference>
        </references>
      </pivotArea>
    </format>
    <format dxfId="158">
      <pivotArea dataOnly="0" labelOnly="1" fieldPosition="0">
        <references count="3">
          <reference field="139" count="3">
            <x v="24"/>
            <x v="26"/>
            <x v="38"/>
          </reference>
          <reference field="140" count="1" selected="0">
            <x v="1"/>
          </reference>
          <reference field="141" count="1" selected="0">
            <x v="0"/>
          </reference>
        </references>
      </pivotArea>
    </format>
    <format dxfId="159">
      <pivotArea dataOnly="0" labelOnly="1" fieldPosition="0">
        <references count="3">
          <reference field="139" count="4">
            <x v="7"/>
            <x v="19"/>
            <x v="23"/>
            <x v="39"/>
          </reference>
          <reference field="140" count="1" selected="0">
            <x v="1"/>
          </reference>
          <reference field="141" count="1" selected="0">
            <x v="1"/>
          </reference>
        </references>
      </pivotArea>
    </format>
    <format dxfId="160">
      <pivotArea dataOnly="0" labelOnly="1" fieldPosition="0">
        <references count="3">
          <reference field="139" count="5">
            <x v="10"/>
            <x v="11"/>
            <x v="15"/>
            <x v="34"/>
            <x v="43"/>
          </reference>
          <reference field="140" count="1" selected="0">
            <x v="1"/>
          </reference>
          <reference field="141" count="1" selected="0">
            <x v="2"/>
          </reference>
        </references>
      </pivotArea>
    </format>
    <format dxfId="161">
      <pivotArea dataOnly="0" labelOnly="1" fieldPosition="0">
        <references count="3">
          <reference field="139" count="1">
            <x v="16"/>
          </reference>
          <reference field="140" count="1" selected="0">
            <x v="2"/>
          </reference>
          <reference field="141" count="1" selected="0">
            <x v="0"/>
          </reference>
        </references>
      </pivotArea>
    </format>
    <format dxfId="162">
      <pivotArea dataOnly="0" labelOnly="1" fieldPosition="0">
        <references count="3">
          <reference field="139" count="4">
            <x v="2"/>
            <x v="6"/>
            <x v="22"/>
            <x v="41"/>
          </reference>
          <reference field="140" count="1" selected="0">
            <x v="2"/>
          </reference>
          <reference field="141" count="1" selected="0">
            <x v="1"/>
          </reference>
        </references>
      </pivotArea>
    </format>
    <format dxfId="163">
      <pivotArea dataOnly="0" labelOnly="1" fieldPosition="0">
        <references count="3">
          <reference field="139" count="8">
            <x v="3"/>
            <x v="12"/>
            <x v="13"/>
            <x v="18"/>
            <x v="20"/>
            <x v="35"/>
            <x v="36"/>
            <x v="45"/>
          </reference>
          <reference field="140" count="1" selected="0">
            <x v="2"/>
          </reference>
          <reference field="141" count="1" selected="0">
            <x v="2"/>
          </reference>
        </references>
      </pivotArea>
    </format>
    <format dxfId="164">
      <pivotArea dataOnly="0" labelOnly="1" fieldPosition="0">
        <references count="3">
          <reference field="139" count="3">
            <x v="27"/>
            <x v="33"/>
            <x v="37"/>
          </reference>
          <reference field="140" count="1" selected="0">
            <x v="3"/>
          </reference>
          <reference field="141" count="1" selected="0">
            <x v="0"/>
          </reference>
        </references>
      </pivotArea>
    </format>
    <format dxfId="165">
      <pivotArea dataOnly="0" labelOnly="1" fieldPosition="0">
        <references count="3">
          <reference field="139" count="1">
            <x v="8"/>
          </reference>
          <reference field="140" count="1" selected="0">
            <x v="3"/>
          </reference>
          <reference field="141" count="1" selected="0">
            <x v="1"/>
          </reference>
        </references>
      </pivotArea>
    </format>
    <format dxfId="166">
      <pivotArea dataOnly="0" labelOnly="1" fieldPosition="0">
        <references count="3">
          <reference field="139" count="1">
            <x v="9"/>
          </reference>
          <reference field="140" count="1" selected="0">
            <x v="3"/>
          </reference>
          <reference field="141" count="1" selected="0">
            <x v="2"/>
          </reference>
        </references>
      </pivotArea>
    </format>
    <format dxfId="1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printerSettings" Target="../printerSettings/printerSettings11.bin"/><Relationship Id="rId4" Type="http://schemas.openxmlformats.org/officeDocument/2006/relationships/pivotTable" Target="../pivotTables/pivotTable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0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5" Type="http://schemas.openxmlformats.org/officeDocument/2006/relationships/printerSettings" Target="../printerSettings/printerSettings12.bin"/><Relationship Id="rId4" Type="http://schemas.openxmlformats.org/officeDocument/2006/relationships/pivotTable" Target="../pivotTables/pivotTable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ABB23-8295-4737-8613-5C3BFA885E22}">
  <sheetPr>
    <pageSetUpPr fitToPage="1"/>
  </sheetPr>
  <dimension ref="A1:H59"/>
  <sheetViews>
    <sheetView showGridLines="0" view="pageBreakPreview" topLeftCell="A4" zoomScale="60" zoomScaleNormal="100" workbookViewId="0">
      <selection activeCell="B5" sqref="B5"/>
    </sheetView>
  </sheetViews>
  <sheetFormatPr baseColWidth="10" defaultRowHeight="15" x14ac:dyDescent="0.25"/>
  <cols>
    <col min="1" max="1" width="38.7109375" style="4" customWidth="1"/>
    <col min="2" max="2" width="43.7109375" style="4" customWidth="1"/>
    <col min="3" max="3" width="25.7109375" style="108" customWidth="1"/>
    <col min="4" max="4" width="31.5703125" style="4" customWidth="1"/>
    <col min="5" max="5" width="40.42578125" style="4" customWidth="1"/>
    <col min="6" max="6" width="24.42578125" style="4" customWidth="1"/>
    <col min="7" max="7" width="51.5703125" style="4" customWidth="1"/>
    <col min="8" max="8" width="75.42578125" style="4" customWidth="1"/>
    <col min="9" max="16384" width="11.42578125" style="4"/>
  </cols>
  <sheetData>
    <row r="1" spans="1:8" ht="15.75" thickBot="1" x14ac:dyDescent="0.3"/>
    <row r="2" spans="1:8" ht="93" thickBot="1" x14ac:dyDescent="0.3">
      <c r="A2" s="359" t="s">
        <v>111</v>
      </c>
      <c r="B2" s="360"/>
      <c r="C2" s="360"/>
      <c r="D2" s="360"/>
      <c r="E2" s="360"/>
      <c r="F2" s="360"/>
      <c r="G2" s="360"/>
      <c r="H2" s="360"/>
    </row>
    <row r="3" spans="1:8" ht="36" x14ac:dyDescent="0.25">
      <c r="A3" s="6"/>
      <c r="B3" s="6"/>
      <c r="C3" s="109"/>
      <c r="D3" s="6"/>
      <c r="E3" s="6"/>
      <c r="F3" s="6"/>
      <c r="G3" s="6"/>
      <c r="H3" s="6"/>
    </row>
    <row r="4" spans="1:8" ht="36" x14ac:dyDescent="0.25">
      <c r="A4" s="361" t="s">
        <v>113</v>
      </c>
      <c r="B4" s="361"/>
      <c r="C4" s="361"/>
      <c r="D4" s="361"/>
      <c r="E4" s="361"/>
      <c r="F4" s="361"/>
      <c r="G4" s="361"/>
      <c r="H4" s="361"/>
    </row>
    <row r="5" spans="1:8" ht="36" x14ac:dyDescent="0.25">
      <c r="A5" s="6"/>
      <c r="B5" s="6"/>
      <c r="C5" s="109"/>
      <c r="D5" s="6"/>
      <c r="E5" s="6"/>
      <c r="F5" s="6"/>
      <c r="G5" s="6"/>
      <c r="H5" s="6"/>
    </row>
    <row r="6" spans="1:8" ht="36" x14ac:dyDescent="0.25">
      <c r="A6" s="362" t="s">
        <v>35</v>
      </c>
      <c r="B6" s="362"/>
      <c r="C6" s="362"/>
      <c r="D6" s="362"/>
      <c r="E6" s="362"/>
      <c r="F6" s="362"/>
      <c r="G6" s="362"/>
      <c r="H6" s="362"/>
    </row>
    <row r="7" spans="1:8" ht="36" x14ac:dyDescent="0.25">
      <c r="A7" s="362" t="s">
        <v>53</v>
      </c>
      <c r="B7" s="362"/>
      <c r="C7" s="362"/>
      <c r="D7" s="362"/>
      <c r="E7" s="362"/>
      <c r="F7" s="362"/>
      <c r="G7" s="362"/>
      <c r="H7" s="362"/>
    </row>
    <row r="8" spans="1:8" ht="36" x14ac:dyDescent="0.25">
      <c r="A8" s="6"/>
      <c r="B8" s="6"/>
      <c r="C8" s="109"/>
      <c r="D8" s="6"/>
      <c r="E8" s="6"/>
      <c r="F8" s="6"/>
      <c r="G8" s="6"/>
      <c r="H8" s="6"/>
    </row>
    <row r="9" spans="1:8" ht="36" x14ac:dyDescent="0.25">
      <c r="A9" s="6"/>
      <c r="B9" s="6"/>
      <c r="C9" s="109"/>
      <c r="D9" s="6"/>
      <c r="E9" s="6"/>
      <c r="F9" s="6"/>
      <c r="G9" s="6"/>
      <c r="H9" s="6"/>
    </row>
    <row r="10" spans="1:8" ht="57.75" customHeight="1" x14ac:dyDescent="0.25">
      <c r="A10" s="6" t="s">
        <v>36</v>
      </c>
      <c r="B10" s="357"/>
      <c r="C10" s="363"/>
      <c r="D10" s="6"/>
      <c r="E10" s="6" t="s">
        <v>56</v>
      </c>
      <c r="F10" s="6"/>
      <c r="G10" s="357"/>
      <c r="H10" s="358"/>
    </row>
    <row r="11" spans="1:8" ht="57.75" customHeight="1" x14ac:dyDescent="0.25">
      <c r="A11" s="6"/>
      <c r="B11" s="6"/>
      <c r="C11" s="109"/>
      <c r="D11" s="6"/>
      <c r="E11" s="6"/>
      <c r="F11" s="6"/>
      <c r="G11" s="6"/>
      <c r="H11" s="6"/>
    </row>
    <row r="12" spans="1:8" ht="57.75" customHeight="1" x14ac:dyDescent="0.25">
      <c r="A12" s="6" t="s">
        <v>54</v>
      </c>
      <c r="B12" s="355"/>
      <c r="C12" s="356"/>
      <c r="D12" s="6"/>
      <c r="E12" s="6" t="s">
        <v>40</v>
      </c>
      <c r="F12" s="6"/>
      <c r="G12" s="357"/>
      <c r="H12" s="358"/>
    </row>
    <row r="13" spans="1:8" ht="36" x14ac:dyDescent="0.25">
      <c r="A13" s="6"/>
      <c r="B13" s="6"/>
      <c r="C13" s="109"/>
      <c r="D13" s="6"/>
      <c r="E13" s="6"/>
      <c r="F13" s="6"/>
      <c r="G13" s="6"/>
      <c r="H13" s="6"/>
    </row>
    <row r="14" spans="1:8" ht="36" x14ac:dyDescent="0.25">
      <c r="A14" s="6"/>
      <c r="B14" s="6"/>
      <c r="C14" s="109"/>
      <c r="D14" s="6"/>
      <c r="E14" s="6"/>
      <c r="F14" s="6"/>
      <c r="G14" s="6"/>
      <c r="H14" s="6"/>
    </row>
    <row r="15" spans="1:8" ht="36" x14ac:dyDescent="0.25">
      <c r="A15" s="6"/>
      <c r="B15" s="6"/>
      <c r="C15" s="109"/>
      <c r="D15" s="6"/>
      <c r="E15" s="6"/>
      <c r="F15" s="6"/>
      <c r="G15" s="6"/>
      <c r="H15" s="6"/>
    </row>
    <row r="16" spans="1:8" ht="165" customHeight="1" x14ac:dyDescent="0.25">
      <c r="A16" s="31" t="s">
        <v>31</v>
      </c>
      <c r="B16" s="31" t="s">
        <v>3</v>
      </c>
      <c r="C16" s="31" t="s">
        <v>57</v>
      </c>
      <c r="D16" s="30" t="s">
        <v>32</v>
      </c>
      <c r="E16" s="30" t="s">
        <v>55</v>
      </c>
      <c r="F16" s="32" t="s">
        <v>6</v>
      </c>
      <c r="G16" s="30" t="s">
        <v>108</v>
      </c>
      <c r="H16" s="81" t="s">
        <v>112</v>
      </c>
    </row>
    <row r="17" spans="1:8" ht="30.75" customHeight="1" x14ac:dyDescent="0.25">
      <c r="A17" s="110">
        <v>123456</v>
      </c>
      <c r="B17" s="8" t="s">
        <v>38</v>
      </c>
      <c r="C17" s="8" t="s">
        <v>38</v>
      </c>
      <c r="D17" s="36">
        <v>2010</v>
      </c>
      <c r="E17" s="36" t="str">
        <f>IF(D17="","",IF(OR(D17=2007,D17=2008),"DH14",IF(OR(D17=2009,D17=2010),"DH12","DH10")))</f>
        <v>DH12</v>
      </c>
      <c r="F17" s="36">
        <v>1000000</v>
      </c>
      <c r="G17" s="36" t="s">
        <v>109</v>
      </c>
      <c r="H17" s="10">
        <v>0</v>
      </c>
    </row>
    <row r="18" spans="1:8" ht="30.75" customHeight="1" x14ac:dyDescent="0.25">
      <c r="A18" s="110">
        <v>789456</v>
      </c>
      <c r="B18" s="8" t="s">
        <v>39</v>
      </c>
      <c r="C18" s="8" t="s">
        <v>39</v>
      </c>
      <c r="D18" s="36">
        <v>2010</v>
      </c>
      <c r="E18" s="36" t="str">
        <f>IF(D18="","",IF(OR(D18=2007,D18=2008),"DH14",IF(OR(D18=2009,D18=2010),"DH12","DH10")))</f>
        <v>DH12</v>
      </c>
      <c r="F18" s="36">
        <v>2000000</v>
      </c>
      <c r="G18" s="36" t="s">
        <v>110</v>
      </c>
      <c r="H18" s="10">
        <v>0</v>
      </c>
    </row>
    <row r="19" spans="1:8" ht="48" customHeight="1" x14ac:dyDescent="0.25">
      <c r="A19" s="111"/>
      <c r="B19" s="11"/>
      <c r="C19" s="11"/>
      <c r="D19" s="35"/>
      <c r="E19" s="35" t="str">
        <f>IF(D19="","",IF(OR(D19=2007,D19=2008),"DH14",IF(OR(D19=2009,D19=2010),"DH12","DH10")))</f>
        <v/>
      </c>
      <c r="F19" s="35"/>
      <c r="G19" s="35"/>
      <c r="H19" s="13"/>
    </row>
    <row r="20" spans="1:8" ht="48" customHeight="1" x14ac:dyDescent="0.25">
      <c r="A20" s="111"/>
      <c r="B20" s="11"/>
      <c r="C20" s="11"/>
      <c r="D20" s="35"/>
      <c r="E20" s="35" t="str">
        <f t="shared" ref="E20:E42" si="0">IF(D20="","",IF(OR(D20=2007,D20=2008),"DH14",IF(OR(D20=2009,D20=2010),"DH12","DH10")))</f>
        <v/>
      </c>
      <c r="F20" s="35"/>
      <c r="G20" s="35"/>
      <c r="H20" s="13"/>
    </row>
    <row r="21" spans="1:8" ht="48" customHeight="1" x14ac:dyDescent="0.25">
      <c r="A21" s="111"/>
      <c r="B21" s="11"/>
      <c r="C21" s="11"/>
      <c r="D21" s="35"/>
      <c r="E21" s="35" t="str">
        <f t="shared" si="0"/>
        <v/>
      </c>
      <c r="F21" s="35"/>
      <c r="G21" s="35"/>
      <c r="H21" s="13"/>
    </row>
    <row r="22" spans="1:8" ht="48" customHeight="1" x14ac:dyDescent="0.25">
      <c r="A22" s="111"/>
      <c r="B22" s="11"/>
      <c r="C22" s="11"/>
      <c r="D22" s="35"/>
      <c r="E22" s="35" t="str">
        <f t="shared" si="0"/>
        <v/>
      </c>
      <c r="F22" s="35"/>
      <c r="G22" s="35"/>
      <c r="H22" s="13"/>
    </row>
    <row r="23" spans="1:8" ht="48" customHeight="1" x14ac:dyDescent="0.25">
      <c r="A23" s="111"/>
      <c r="B23" s="11"/>
      <c r="C23" s="11"/>
      <c r="D23" s="35"/>
      <c r="E23" s="35" t="str">
        <f t="shared" si="0"/>
        <v/>
      </c>
      <c r="F23" s="35"/>
      <c r="G23" s="35"/>
      <c r="H23" s="13"/>
    </row>
    <row r="24" spans="1:8" ht="48" customHeight="1" x14ac:dyDescent="0.25">
      <c r="A24" s="111"/>
      <c r="B24" s="11"/>
      <c r="C24" s="11"/>
      <c r="D24" s="35"/>
      <c r="E24" s="35" t="str">
        <f t="shared" si="0"/>
        <v/>
      </c>
      <c r="F24" s="35"/>
      <c r="G24" s="35"/>
      <c r="H24" s="13"/>
    </row>
    <row r="25" spans="1:8" ht="48" customHeight="1" x14ac:dyDescent="0.25">
      <c r="A25" s="111"/>
      <c r="B25" s="11"/>
      <c r="C25" s="11"/>
      <c r="D25" s="35"/>
      <c r="E25" s="35" t="str">
        <f t="shared" si="0"/>
        <v/>
      </c>
      <c r="F25" s="35"/>
      <c r="G25" s="35"/>
      <c r="H25" s="13"/>
    </row>
    <row r="26" spans="1:8" ht="48" customHeight="1" x14ac:dyDescent="0.25">
      <c r="A26" s="111"/>
      <c r="B26" s="11"/>
      <c r="C26" s="11"/>
      <c r="D26" s="35"/>
      <c r="E26" s="35" t="str">
        <f t="shared" si="0"/>
        <v/>
      </c>
      <c r="F26" s="35"/>
      <c r="G26" s="35"/>
      <c r="H26" s="13"/>
    </row>
    <row r="27" spans="1:8" ht="48" customHeight="1" x14ac:dyDescent="0.25">
      <c r="A27" s="111"/>
      <c r="B27" s="11"/>
      <c r="C27" s="11"/>
      <c r="D27" s="35"/>
      <c r="E27" s="35" t="str">
        <f t="shared" si="0"/>
        <v/>
      </c>
      <c r="F27" s="35"/>
      <c r="G27" s="35"/>
      <c r="H27" s="13"/>
    </row>
    <row r="28" spans="1:8" ht="48" customHeight="1" x14ac:dyDescent="0.25">
      <c r="A28" s="111"/>
      <c r="B28" s="11"/>
      <c r="C28" s="11"/>
      <c r="D28" s="35"/>
      <c r="E28" s="35" t="str">
        <f t="shared" si="0"/>
        <v/>
      </c>
      <c r="F28" s="35"/>
      <c r="G28" s="35"/>
      <c r="H28" s="13"/>
    </row>
    <row r="29" spans="1:8" ht="48" customHeight="1" x14ac:dyDescent="0.25">
      <c r="A29" s="111"/>
      <c r="B29" s="11"/>
      <c r="C29" s="11"/>
      <c r="D29" s="35"/>
      <c r="E29" s="35" t="str">
        <f t="shared" si="0"/>
        <v/>
      </c>
      <c r="F29" s="35"/>
      <c r="G29" s="35"/>
      <c r="H29" s="13"/>
    </row>
    <row r="30" spans="1:8" ht="48" customHeight="1" x14ac:dyDescent="0.25">
      <c r="A30" s="111"/>
      <c r="B30" s="11"/>
      <c r="C30" s="11"/>
      <c r="D30" s="35"/>
      <c r="E30" s="35" t="str">
        <f t="shared" si="0"/>
        <v/>
      </c>
      <c r="F30" s="35"/>
      <c r="G30" s="35"/>
      <c r="H30" s="13"/>
    </row>
    <row r="31" spans="1:8" ht="48" customHeight="1" x14ac:dyDescent="0.25">
      <c r="A31" s="111"/>
      <c r="B31" s="11"/>
      <c r="C31" s="11"/>
      <c r="D31" s="35"/>
      <c r="E31" s="35" t="str">
        <f t="shared" si="0"/>
        <v/>
      </c>
      <c r="F31" s="35"/>
      <c r="G31" s="35"/>
      <c r="H31" s="13"/>
    </row>
    <row r="32" spans="1:8" ht="48" customHeight="1" x14ac:dyDescent="0.25">
      <c r="A32" s="111"/>
      <c r="B32" s="11"/>
      <c r="C32" s="11"/>
      <c r="D32" s="35"/>
      <c r="E32" s="35" t="str">
        <f t="shared" si="0"/>
        <v/>
      </c>
      <c r="F32" s="35"/>
      <c r="G32" s="35"/>
      <c r="H32" s="13"/>
    </row>
    <row r="33" spans="1:8" ht="48" customHeight="1" x14ac:dyDescent="0.25">
      <c r="A33" s="111"/>
      <c r="B33" s="11"/>
      <c r="C33" s="11"/>
      <c r="D33" s="35"/>
      <c r="E33" s="35" t="str">
        <f t="shared" si="0"/>
        <v/>
      </c>
      <c r="F33" s="35"/>
      <c r="G33" s="35"/>
      <c r="H33" s="13"/>
    </row>
    <row r="34" spans="1:8" ht="48" customHeight="1" x14ac:dyDescent="0.25">
      <c r="A34" s="111"/>
      <c r="B34" s="11"/>
      <c r="C34" s="11"/>
      <c r="D34" s="35"/>
      <c r="E34" s="35" t="str">
        <f t="shared" si="0"/>
        <v/>
      </c>
      <c r="F34" s="35"/>
      <c r="G34" s="35"/>
      <c r="H34" s="13"/>
    </row>
    <row r="35" spans="1:8" ht="48" customHeight="1" x14ac:dyDescent="0.25">
      <c r="A35" s="111"/>
      <c r="B35" s="11"/>
      <c r="C35" s="11"/>
      <c r="D35" s="35"/>
      <c r="E35" s="35" t="str">
        <f t="shared" si="0"/>
        <v/>
      </c>
      <c r="F35" s="35"/>
      <c r="G35" s="35"/>
      <c r="H35" s="13"/>
    </row>
    <row r="36" spans="1:8" ht="48" customHeight="1" x14ac:dyDescent="0.25">
      <c r="A36" s="111"/>
      <c r="B36" s="11"/>
      <c r="C36" s="11"/>
      <c r="D36" s="35"/>
      <c r="E36" s="35" t="str">
        <f t="shared" si="0"/>
        <v/>
      </c>
      <c r="F36" s="35"/>
      <c r="G36" s="35"/>
      <c r="H36" s="13"/>
    </row>
    <row r="37" spans="1:8" ht="48" customHeight="1" x14ac:dyDescent="0.25">
      <c r="A37" s="111"/>
      <c r="B37" s="11"/>
      <c r="C37" s="11"/>
      <c r="D37" s="35"/>
      <c r="E37" s="35" t="str">
        <f t="shared" si="0"/>
        <v/>
      </c>
      <c r="F37" s="35"/>
      <c r="G37" s="35"/>
      <c r="H37" s="13"/>
    </row>
    <row r="38" spans="1:8" ht="48" customHeight="1" x14ac:dyDescent="0.25">
      <c r="A38" s="111"/>
      <c r="B38" s="11"/>
      <c r="C38" s="11"/>
      <c r="D38" s="35"/>
      <c r="E38" s="35" t="str">
        <f t="shared" si="0"/>
        <v/>
      </c>
      <c r="F38" s="35"/>
      <c r="G38" s="35"/>
      <c r="H38" s="13"/>
    </row>
    <row r="39" spans="1:8" ht="48" customHeight="1" x14ac:dyDescent="0.25">
      <c r="A39" s="111"/>
      <c r="B39" s="11"/>
      <c r="C39" s="11"/>
      <c r="D39" s="35"/>
      <c r="E39" s="35" t="str">
        <f t="shared" si="0"/>
        <v/>
      </c>
      <c r="F39" s="35"/>
      <c r="G39" s="35"/>
      <c r="H39" s="13"/>
    </row>
    <row r="40" spans="1:8" ht="48" customHeight="1" x14ac:dyDescent="0.25">
      <c r="A40" s="111"/>
      <c r="B40" s="11"/>
      <c r="C40" s="11"/>
      <c r="D40" s="35"/>
      <c r="E40" s="35" t="str">
        <f t="shared" si="0"/>
        <v/>
      </c>
      <c r="F40" s="35"/>
      <c r="G40" s="35"/>
      <c r="H40" s="13"/>
    </row>
    <row r="41" spans="1:8" ht="48" customHeight="1" x14ac:dyDescent="0.25">
      <c r="A41" s="111"/>
      <c r="B41" s="11"/>
      <c r="C41" s="11"/>
      <c r="D41" s="35"/>
      <c r="E41" s="35" t="str">
        <f t="shared" si="0"/>
        <v/>
      </c>
      <c r="F41" s="35"/>
      <c r="G41" s="35"/>
      <c r="H41" s="13"/>
    </row>
    <row r="42" spans="1:8" ht="48" customHeight="1" x14ac:dyDescent="0.25">
      <c r="A42" s="111"/>
      <c r="B42" s="11"/>
      <c r="C42" s="11"/>
      <c r="D42" s="35"/>
      <c r="E42" s="35" t="str">
        <f t="shared" si="0"/>
        <v/>
      </c>
      <c r="F42" s="35"/>
      <c r="G42" s="35"/>
      <c r="H42" s="13"/>
    </row>
    <row r="43" spans="1:8" ht="30.75" customHeight="1" x14ac:dyDescent="0.25">
      <c r="A43" s="109" t="s">
        <v>43</v>
      </c>
      <c r="B43" s="14">
        <f>COUNTA(B19:B42)</f>
        <v>0</v>
      </c>
      <c r="C43" s="18"/>
      <c r="D43" s="17"/>
      <c r="E43" s="6"/>
      <c r="G43" s="6" t="s">
        <v>44</v>
      </c>
      <c r="H43" s="15">
        <f>SUM(H19:H42)</f>
        <v>0</v>
      </c>
    </row>
    <row r="44" spans="1:8" ht="36" x14ac:dyDescent="0.25">
      <c r="A44" s="6"/>
      <c r="B44" s="6"/>
      <c r="C44" s="109"/>
      <c r="D44" s="6"/>
      <c r="E44" s="6"/>
      <c r="F44" s="6"/>
      <c r="G44" s="6"/>
      <c r="H44" s="6"/>
    </row>
    <row r="45" spans="1:8" s="5" customFormat="1" ht="36.75" thickBot="1" x14ac:dyDescent="0.3">
      <c r="A45" s="17"/>
      <c r="B45" s="17"/>
      <c r="C45" s="112"/>
      <c r="D45" s="18"/>
      <c r="E45" s="18"/>
      <c r="F45" s="18"/>
      <c r="G45" s="18"/>
      <c r="H45" s="18"/>
    </row>
    <row r="46" spans="1:8" ht="118.5" customHeight="1" thickBot="1" x14ac:dyDescent="0.3">
      <c r="A46" s="352" t="s">
        <v>49</v>
      </c>
      <c r="B46" s="353"/>
      <c r="C46" s="353"/>
      <c r="D46" s="353"/>
      <c r="E46" s="353"/>
      <c r="F46" s="353"/>
      <c r="G46" s="353"/>
      <c r="H46" s="354"/>
    </row>
    <row r="47" spans="1:8" ht="36" x14ac:dyDescent="0.25">
      <c r="A47" s="6"/>
      <c r="B47" s="6"/>
      <c r="C47" s="109"/>
      <c r="D47" s="6"/>
      <c r="E47" s="6"/>
      <c r="F47" s="6"/>
      <c r="G47" s="6"/>
      <c r="H47" s="6"/>
    </row>
    <row r="48" spans="1:8" ht="36" x14ac:dyDescent="0.25">
      <c r="A48" s="6" t="s">
        <v>52</v>
      </c>
      <c r="B48" s="6"/>
      <c r="C48" s="109"/>
      <c r="D48" s="6"/>
      <c r="E48" s="6"/>
      <c r="F48" s="6"/>
      <c r="G48" s="6"/>
      <c r="H48" s="6"/>
    </row>
    <row r="49" spans="1:8" ht="36" x14ac:dyDescent="0.25">
      <c r="A49" s="6"/>
      <c r="B49" s="6"/>
      <c r="C49" s="109"/>
      <c r="D49" s="6"/>
      <c r="E49" s="6"/>
      <c r="F49" s="6"/>
      <c r="G49" s="6"/>
      <c r="H49" s="6"/>
    </row>
    <row r="50" spans="1:8" ht="36" x14ac:dyDescent="0.25">
      <c r="A50" s="6"/>
      <c r="B50" s="6"/>
      <c r="C50" s="109"/>
      <c r="D50" s="6"/>
      <c r="E50" s="6"/>
      <c r="F50" s="6"/>
      <c r="G50" s="6"/>
      <c r="H50" s="6"/>
    </row>
    <row r="51" spans="1:8" ht="36" x14ac:dyDescent="0.25">
      <c r="A51" s="6"/>
      <c r="B51" s="6"/>
      <c r="C51" s="109"/>
      <c r="D51" s="6"/>
      <c r="E51" s="6"/>
      <c r="F51" s="6"/>
      <c r="G51" s="6"/>
      <c r="H51" s="6"/>
    </row>
    <row r="52" spans="1:8" ht="36" x14ac:dyDescent="0.25">
      <c r="A52" s="6"/>
      <c r="B52" s="6"/>
      <c r="C52" s="109"/>
      <c r="D52" s="6"/>
      <c r="E52" s="6"/>
      <c r="F52" s="6"/>
      <c r="G52" s="6"/>
      <c r="H52" s="6"/>
    </row>
    <row r="53" spans="1:8" ht="36" x14ac:dyDescent="0.25">
      <c r="A53" s="6"/>
      <c r="B53" s="6"/>
      <c r="C53" s="109"/>
      <c r="D53" s="6"/>
      <c r="E53" s="6"/>
      <c r="F53" s="6"/>
      <c r="G53" s="6"/>
      <c r="H53" s="6"/>
    </row>
    <row r="54" spans="1:8" ht="36" x14ac:dyDescent="0.25">
      <c r="A54" s="6"/>
      <c r="B54" s="6"/>
      <c r="C54" s="109"/>
      <c r="D54" s="6"/>
      <c r="E54" s="6"/>
      <c r="F54" s="6"/>
      <c r="G54" s="6"/>
      <c r="H54" s="6"/>
    </row>
    <row r="55" spans="1:8" ht="36" x14ac:dyDescent="0.25">
      <c r="A55" s="6"/>
      <c r="B55" s="6"/>
      <c r="C55" s="109"/>
      <c r="D55" s="6"/>
      <c r="E55" s="6"/>
      <c r="F55" s="6"/>
      <c r="G55" s="6"/>
      <c r="H55" s="6"/>
    </row>
    <row r="56" spans="1:8" ht="36" x14ac:dyDescent="0.25">
      <c r="A56" s="6" t="s">
        <v>105</v>
      </c>
      <c r="B56" s="6"/>
      <c r="C56" s="109"/>
      <c r="D56" s="6"/>
      <c r="E56" s="6"/>
      <c r="F56" s="6"/>
      <c r="G56" s="6"/>
      <c r="H56" s="6"/>
    </row>
    <row r="57" spans="1:8" ht="36" x14ac:dyDescent="0.25">
      <c r="A57" s="6"/>
      <c r="B57" s="6"/>
      <c r="C57" s="109"/>
      <c r="D57" s="6"/>
      <c r="E57" s="6"/>
      <c r="F57" s="6"/>
      <c r="G57" s="6"/>
      <c r="H57" s="6"/>
    </row>
    <row r="58" spans="1:8" ht="36" x14ac:dyDescent="0.25">
      <c r="A58" s="6"/>
      <c r="B58" s="6"/>
      <c r="C58" s="109"/>
      <c r="D58" s="6"/>
      <c r="E58" s="6"/>
      <c r="F58" s="6"/>
      <c r="G58" s="6"/>
      <c r="H58" s="6"/>
    </row>
    <row r="59" spans="1:8" ht="36" x14ac:dyDescent="0.25">
      <c r="A59" s="6"/>
      <c r="B59" s="6"/>
      <c r="C59" s="109"/>
      <c r="D59" s="6"/>
      <c r="E59" s="6"/>
      <c r="F59" s="6"/>
      <c r="G59" s="6"/>
      <c r="H59" s="6"/>
    </row>
  </sheetData>
  <mergeCells count="9">
    <mergeCell ref="A46:H46"/>
    <mergeCell ref="B12:C12"/>
    <mergeCell ref="G12:H12"/>
    <mergeCell ref="A2:H2"/>
    <mergeCell ref="A4:H4"/>
    <mergeCell ref="A6:H6"/>
    <mergeCell ref="A7:H7"/>
    <mergeCell ref="B10:C10"/>
    <mergeCell ref="G10:H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2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AF0A6-0FEE-406C-96AA-81DED725C8AA}">
  <dimension ref="A3:G65"/>
  <sheetViews>
    <sheetView workbookViewId="0">
      <selection activeCell="E78" sqref="E78"/>
    </sheetView>
  </sheetViews>
  <sheetFormatPr baseColWidth="10" defaultRowHeight="15" x14ac:dyDescent="0.25"/>
  <cols>
    <col min="1" max="1" width="21" bestFit="1" customWidth="1"/>
    <col min="2" max="2" width="16.85546875" bestFit="1" customWidth="1"/>
    <col min="4" max="4" width="29.7109375" customWidth="1"/>
    <col min="5" max="5" width="15" customWidth="1"/>
  </cols>
  <sheetData>
    <row r="3" spans="1:7" x14ac:dyDescent="0.25">
      <c r="A3" s="124" t="s">
        <v>305</v>
      </c>
      <c r="B3" t="s">
        <v>441</v>
      </c>
    </row>
    <row r="4" spans="1:7" x14ac:dyDescent="0.25">
      <c r="A4" s="2" t="s">
        <v>256</v>
      </c>
      <c r="B4" s="187">
        <v>24</v>
      </c>
    </row>
    <row r="5" spans="1:7" x14ac:dyDescent="0.25">
      <c r="A5" s="2" t="s">
        <v>255</v>
      </c>
      <c r="B5" s="187">
        <v>5</v>
      </c>
    </row>
    <row r="6" spans="1:7" x14ac:dyDescent="0.25">
      <c r="A6" s="2" t="s">
        <v>257</v>
      </c>
      <c r="B6" s="187">
        <v>25</v>
      </c>
    </row>
    <row r="7" spans="1:7" x14ac:dyDescent="0.25">
      <c r="A7" s="2" t="s">
        <v>166</v>
      </c>
      <c r="B7" s="187">
        <v>54</v>
      </c>
    </row>
    <row r="11" spans="1:7" x14ac:dyDescent="0.25">
      <c r="A11" s="126" t="s">
        <v>6</v>
      </c>
      <c r="B11" s="132" t="s">
        <v>5</v>
      </c>
      <c r="C11" s="126" t="s">
        <v>31</v>
      </c>
      <c r="D11" s="126" t="s">
        <v>3</v>
      </c>
      <c r="E11" s="126" t="s">
        <v>4</v>
      </c>
      <c r="F11" s="132" t="s">
        <v>0</v>
      </c>
      <c r="G11" s="128" t="s">
        <v>253</v>
      </c>
    </row>
    <row r="12" spans="1:7" x14ac:dyDescent="0.25">
      <c r="A12" s="245">
        <v>2144318</v>
      </c>
      <c r="B12" s="246" t="s">
        <v>103</v>
      </c>
      <c r="C12" s="245">
        <v>36704</v>
      </c>
      <c r="D12" s="247" t="s">
        <v>218</v>
      </c>
      <c r="E12" s="247" t="s">
        <v>416</v>
      </c>
      <c r="F12" s="246" t="s">
        <v>240</v>
      </c>
      <c r="G12" s="241" t="s">
        <v>256</v>
      </c>
    </row>
    <row r="13" spans="1:7" x14ac:dyDescent="0.25">
      <c r="A13" s="247">
        <v>2113830</v>
      </c>
      <c r="B13" s="246" t="s">
        <v>103</v>
      </c>
      <c r="C13" s="247">
        <v>38480</v>
      </c>
      <c r="D13" s="247" t="s">
        <v>241</v>
      </c>
      <c r="E13" s="247" t="s">
        <v>425</v>
      </c>
      <c r="F13" s="246" t="s">
        <v>240</v>
      </c>
      <c r="G13" s="241" t="s">
        <v>256</v>
      </c>
    </row>
    <row r="14" spans="1:7" x14ac:dyDescent="0.25">
      <c r="A14" s="247">
        <v>1001028</v>
      </c>
      <c r="B14" s="246" t="s">
        <v>103</v>
      </c>
      <c r="C14" s="247">
        <v>36820</v>
      </c>
      <c r="D14" s="247" t="s">
        <v>236</v>
      </c>
      <c r="E14" s="247" t="s">
        <v>427</v>
      </c>
      <c r="F14" s="246" t="s">
        <v>240</v>
      </c>
      <c r="G14" s="241" t="s">
        <v>256</v>
      </c>
    </row>
    <row r="15" spans="1:7" x14ac:dyDescent="0.25">
      <c r="A15" s="245" t="s">
        <v>247</v>
      </c>
      <c r="B15" s="246" t="s">
        <v>103</v>
      </c>
      <c r="C15" s="245">
        <v>40626</v>
      </c>
      <c r="D15" s="247" t="s">
        <v>445</v>
      </c>
      <c r="E15" s="247" t="s">
        <v>141</v>
      </c>
      <c r="F15" s="246" t="s">
        <v>13</v>
      </c>
      <c r="G15" s="241" t="s">
        <v>256</v>
      </c>
    </row>
    <row r="16" spans="1:7" x14ac:dyDescent="0.25">
      <c r="A16" s="245">
        <v>2049174</v>
      </c>
      <c r="B16" s="246" t="s">
        <v>103</v>
      </c>
      <c r="C16" s="245">
        <v>27680</v>
      </c>
      <c r="D16" s="247" t="s">
        <v>446</v>
      </c>
      <c r="E16" s="247" t="s">
        <v>447</v>
      </c>
      <c r="F16" s="246" t="s">
        <v>13</v>
      </c>
      <c r="G16" s="241" t="s">
        <v>256</v>
      </c>
    </row>
    <row r="17" spans="1:7" x14ac:dyDescent="0.25">
      <c r="A17" s="245">
        <v>2039909</v>
      </c>
      <c r="B17" s="246" t="s">
        <v>103</v>
      </c>
      <c r="C17" s="245">
        <v>37109</v>
      </c>
      <c r="D17" s="247" t="s">
        <v>26</v>
      </c>
      <c r="E17" s="247" t="s">
        <v>183</v>
      </c>
      <c r="F17" s="246" t="s">
        <v>11</v>
      </c>
      <c r="G17" s="241" t="s">
        <v>256</v>
      </c>
    </row>
    <row r="18" spans="1:7" x14ac:dyDescent="0.25">
      <c r="A18" s="245">
        <v>2147069</v>
      </c>
      <c r="B18" s="246" t="s">
        <v>103</v>
      </c>
      <c r="C18" s="245">
        <v>39660</v>
      </c>
      <c r="D18" s="247" t="s">
        <v>23</v>
      </c>
      <c r="E18" s="247" t="s">
        <v>170</v>
      </c>
      <c r="F18" s="246" t="s">
        <v>11</v>
      </c>
      <c r="G18" s="241" t="s">
        <v>256</v>
      </c>
    </row>
    <row r="19" spans="1:7" x14ac:dyDescent="0.25">
      <c r="A19" s="248"/>
      <c r="B19" s="246" t="s">
        <v>103</v>
      </c>
      <c r="C19" s="247">
        <v>40792</v>
      </c>
      <c r="D19" s="247" t="s">
        <v>153</v>
      </c>
      <c r="E19" s="247" t="s">
        <v>185</v>
      </c>
      <c r="F19" s="246" t="s">
        <v>11</v>
      </c>
      <c r="G19" s="241" t="s">
        <v>256</v>
      </c>
    </row>
    <row r="20" spans="1:7" x14ac:dyDescent="0.25">
      <c r="A20" s="247" t="s">
        <v>247</v>
      </c>
      <c r="B20" s="246" t="s">
        <v>103</v>
      </c>
      <c r="C20" s="247">
        <v>40029</v>
      </c>
      <c r="D20" s="247" t="s">
        <v>18</v>
      </c>
      <c r="E20" s="247" t="s">
        <v>180</v>
      </c>
      <c r="F20" s="246" t="s">
        <v>11</v>
      </c>
      <c r="G20" s="241" t="s">
        <v>256</v>
      </c>
    </row>
    <row r="21" spans="1:7" x14ac:dyDescent="0.25">
      <c r="A21" s="245">
        <v>2039903</v>
      </c>
      <c r="B21" s="246" t="s">
        <v>103</v>
      </c>
      <c r="C21" s="245">
        <v>39931</v>
      </c>
      <c r="D21" s="247" t="s">
        <v>22</v>
      </c>
      <c r="E21" s="247" t="s">
        <v>181</v>
      </c>
      <c r="F21" s="246" t="s">
        <v>11</v>
      </c>
      <c r="G21" s="241" t="s">
        <v>256</v>
      </c>
    </row>
    <row r="22" spans="1:7" x14ac:dyDescent="0.25">
      <c r="A22" s="245">
        <v>228368</v>
      </c>
      <c r="B22" s="246" t="s">
        <v>103</v>
      </c>
      <c r="C22" s="245">
        <v>39546</v>
      </c>
      <c r="D22" s="247" t="s">
        <v>215</v>
      </c>
      <c r="E22" s="247" t="s">
        <v>408</v>
      </c>
      <c r="F22" s="246" t="s">
        <v>240</v>
      </c>
      <c r="G22" s="241" t="s">
        <v>257</v>
      </c>
    </row>
    <row r="23" spans="1:7" x14ac:dyDescent="0.25">
      <c r="A23" s="245">
        <v>2150413</v>
      </c>
      <c r="B23" s="246" t="s">
        <v>103</v>
      </c>
      <c r="C23" s="245">
        <v>40135</v>
      </c>
      <c r="D23" s="247" t="s">
        <v>225</v>
      </c>
      <c r="E23" s="247" t="s">
        <v>422</v>
      </c>
      <c r="F23" s="246" t="s">
        <v>240</v>
      </c>
      <c r="G23" s="241" t="s">
        <v>257</v>
      </c>
    </row>
    <row r="24" spans="1:7" x14ac:dyDescent="0.25">
      <c r="A24" s="245">
        <v>2150414</v>
      </c>
      <c r="B24" s="246" t="s">
        <v>103</v>
      </c>
      <c r="C24" s="245">
        <v>40168</v>
      </c>
      <c r="D24" s="247" t="s">
        <v>224</v>
      </c>
      <c r="E24" s="247" t="s">
        <v>421</v>
      </c>
      <c r="F24" s="246" t="s">
        <v>240</v>
      </c>
      <c r="G24" s="241" t="s">
        <v>257</v>
      </c>
    </row>
    <row r="25" spans="1:7" x14ac:dyDescent="0.25">
      <c r="A25" s="247" t="s">
        <v>247</v>
      </c>
      <c r="B25" s="246" t="s">
        <v>103</v>
      </c>
      <c r="C25" s="247">
        <v>38637</v>
      </c>
      <c r="D25" s="247" t="s">
        <v>444</v>
      </c>
      <c r="E25" s="247" t="s">
        <v>280</v>
      </c>
      <c r="F25" s="246" t="s">
        <v>13</v>
      </c>
      <c r="G25" s="241" t="s">
        <v>257</v>
      </c>
    </row>
    <row r="26" spans="1:7" x14ac:dyDescent="0.25">
      <c r="A26" s="247">
        <v>2039908</v>
      </c>
      <c r="B26" s="246" t="s">
        <v>103</v>
      </c>
      <c r="C26" s="247">
        <v>40278</v>
      </c>
      <c r="D26" s="247" t="s">
        <v>29</v>
      </c>
      <c r="E26" s="247" t="s">
        <v>189</v>
      </c>
      <c r="F26" s="246" t="s">
        <v>11</v>
      </c>
      <c r="G26" s="241" t="s">
        <v>257</v>
      </c>
    </row>
    <row r="27" spans="1:7" x14ac:dyDescent="0.25">
      <c r="A27" s="247"/>
      <c r="B27" s="246" t="s">
        <v>103</v>
      </c>
      <c r="C27" s="247">
        <v>41269</v>
      </c>
      <c r="D27" s="247" t="s">
        <v>27</v>
      </c>
      <c r="E27" s="247" t="s">
        <v>190</v>
      </c>
      <c r="F27" s="246" t="s">
        <v>11</v>
      </c>
      <c r="G27" s="241" t="s">
        <v>257</v>
      </c>
    </row>
    <row r="28" spans="1:7" x14ac:dyDescent="0.25">
      <c r="A28" s="247">
        <v>1999070</v>
      </c>
      <c r="B28" s="246" t="s">
        <v>103</v>
      </c>
      <c r="C28" s="247">
        <v>40953</v>
      </c>
      <c r="D28" s="247" t="s">
        <v>248</v>
      </c>
      <c r="E28" s="247" t="s">
        <v>405</v>
      </c>
      <c r="F28" s="246" t="s">
        <v>250</v>
      </c>
      <c r="G28" s="241" t="s">
        <v>257</v>
      </c>
    </row>
    <row r="29" spans="1:7" x14ac:dyDescent="0.25">
      <c r="A29" s="245" t="s">
        <v>247</v>
      </c>
      <c r="B29" s="246" t="s">
        <v>103</v>
      </c>
      <c r="C29" s="245">
        <v>38158</v>
      </c>
      <c r="D29" s="247" t="s">
        <v>246</v>
      </c>
      <c r="E29" s="247" t="s">
        <v>419</v>
      </c>
      <c r="F29" s="246" t="s">
        <v>250</v>
      </c>
      <c r="G29" s="241" t="s">
        <v>257</v>
      </c>
    </row>
    <row r="30" spans="1:7" x14ac:dyDescent="0.25">
      <c r="A30" s="245" t="s">
        <v>247</v>
      </c>
      <c r="B30" s="246" t="s">
        <v>103</v>
      </c>
      <c r="C30" s="245">
        <v>38839</v>
      </c>
      <c r="D30" s="247" t="s">
        <v>297</v>
      </c>
      <c r="E30" s="247" t="s">
        <v>407</v>
      </c>
      <c r="F30" s="246" t="s">
        <v>298</v>
      </c>
      <c r="G30" s="241" t="s">
        <v>257</v>
      </c>
    </row>
    <row r="31" spans="1:7" x14ac:dyDescent="0.25">
      <c r="A31" s="245">
        <v>31709</v>
      </c>
      <c r="B31" s="246" t="s">
        <v>103</v>
      </c>
      <c r="C31" s="245">
        <v>36431</v>
      </c>
      <c r="D31" s="247" t="s">
        <v>245</v>
      </c>
      <c r="E31" s="247" t="s">
        <v>189</v>
      </c>
      <c r="F31" s="246" t="s">
        <v>90</v>
      </c>
      <c r="G31" s="241" t="s">
        <v>257</v>
      </c>
    </row>
    <row r="32" spans="1:7" x14ac:dyDescent="0.25">
      <c r="A32" s="247">
        <v>2311181</v>
      </c>
      <c r="B32" s="246" t="s">
        <v>150</v>
      </c>
      <c r="C32" s="247">
        <v>39890</v>
      </c>
      <c r="D32" s="247" t="s">
        <v>221</v>
      </c>
      <c r="E32" s="247" t="s">
        <v>413</v>
      </c>
      <c r="F32" s="246" t="s">
        <v>240</v>
      </c>
      <c r="G32" s="241" t="s">
        <v>256</v>
      </c>
    </row>
    <row r="33" spans="1:7" x14ac:dyDescent="0.25">
      <c r="A33" s="247">
        <v>2311183</v>
      </c>
      <c r="B33" s="246" t="s">
        <v>150</v>
      </c>
      <c r="C33" s="247">
        <v>40030</v>
      </c>
      <c r="D33" s="247" t="s">
        <v>222</v>
      </c>
      <c r="E33" s="247" t="s">
        <v>414</v>
      </c>
      <c r="F33" s="246" t="s">
        <v>240</v>
      </c>
      <c r="G33" s="241" t="s">
        <v>256</v>
      </c>
    </row>
    <row r="34" spans="1:7" x14ac:dyDescent="0.25">
      <c r="A34" s="245">
        <v>2311188</v>
      </c>
      <c r="B34" s="246" t="s">
        <v>150</v>
      </c>
      <c r="C34" s="245">
        <v>36735</v>
      </c>
      <c r="D34" s="247" t="s">
        <v>219</v>
      </c>
      <c r="E34" s="247" t="s">
        <v>417</v>
      </c>
      <c r="F34" s="246" t="s">
        <v>240</v>
      </c>
      <c r="G34" s="241" t="s">
        <v>256</v>
      </c>
    </row>
    <row r="35" spans="1:7" x14ac:dyDescent="0.25">
      <c r="A35" s="247">
        <v>2311182</v>
      </c>
      <c r="B35" s="246" t="s">
        <v>150</v>
      </c>
      <c r="C35" s="247">
        <v>39909</v>
      </c>
      <c r="D35" s="247" t="s">
        <v>227</v>
      </c>
      <c r="E35" s="247" t="s">
        <v>423</v>
      </c>
      <c r="F35" s="246" t="s">
        <v>240</v>
      </c>
      <c r="G35" s="241" t="s">
        <v>256</v>
      </c>
    </row>
    <row r="36" spans="1:7" x14ac:dyDescent="0.25">
      <c r="A36" s="247">
        <v>2311184</v>
      </c>
      <c r="B36" s="246" t="s">
        <v>150</v>
      </c>
      <c r="C36" s="247">
        <v>39910</v>
      </c>
      <c r="D36" s="247" t="s">
        <v>227</v>
      </c>
      <c r="E36" s="247" t="s">
        <v>424</v>
      </c>
      <c r="F36" s="246" t="s">
        <v>240</v>
      </c>
      <c r="G36" s="241" t="s">
        <v>256</v>
      </c>
    </row>
    <row r="37" spans="1:7" x14ac:dyDescent="0.25">
      <c r="A37" s="245">
        <v>2082468</v>
      </c>
      <c r="B37" s="246" t="s">
        <v>150</v>
      </c>
      <c r="C37" s="245">
        <v>38550</v>
      </c>
      <c r="D37" s="247" t="s">
        <v>231</v>
      </c>
      <c r="E37" s="247" t="s">
        <v>430</v>
      </c>
      <c r="F37" s="246" t="s">
        <v>240</v>
      </c>
      <c r="G37" s="241" t="s">
        <v>256</v>
      </c>
    </row>
    <row r="38" spans="1:7" x14ac:dyDescent="0.25">
      <c r="A38" s="245">
        <v>2150416</v>
      </c>
      <c r="B38" s="246" t="s">
        <v>150</v>
      </c>
      <c r="C38" s="245">
        <v>40155</v>
      </c>
      <c r="D38" s="247" t="s">
        <v>239</v>
      </c>
      <c r="E38" s="247" t="s">
        <v>434</v>
      </c>
      <c r="F38" s="246" t="s">
        <v>240</v>
      </c>
      <c r="G38" s="241" t="s">
        <v>256</v>
      </c>
    </row>
    <row r="39" spans="1:7" x14ac:dyDescent="0.25">
      <c r="A39" s="247" t="s">
        <v>247</v>
      </c>
      <c r="B39" s="246" t="s">
        <v>150</v>
      </c>
      <c r="C39" s="247">
        <v>38790</v>
      </c>
      <c r="D39" s="247" t="s">
        <v>450</v>
      </c>
      <c r="E39" s="247" t="s">
        <v>451</v>
      </c>
      <c r="F39" s="246" t="s">
        <v>13</v>
      </c>
      <c r="G39" s="241" t="s">
        <v>256</v>
      </c>
    </row>
    <row r="40" spans="1:7" x14ac:dyDescent="0.25">
      <c r="A40" s="245">
        <v>349759</v>
      </c>
      <c r="B40" s="246" t="s">
        <v>150</v>
      </c>
      <c r="C40" s="245">
        <v>33561</v>
      </c>
      <c r="D40" s="247" t="s">
        <v>25</v>
      </c>
      <c r="E40" s="247" t="s">
        <v>187</v>
      </c>
      <c r="F40" s="246" t="s">
        <v>11</v>
      </c>
      <c r="G40" s="241" t="s">
        <v>256</v>
      </c>
    </row>
    <row r="41" spans="1:7" x14ac:dyDescent="0.25">
      <c r="A41" s="245">
        <v>2122188</v>
      </c>
      <c r="B41" s="246" t="s">
        <v>150</v>
      </c>
      <c r="C41" s="245">
        <v>38544</v>
      </c>
      <c r="D41" s="247" t="s">
        <v>21</v>
      </c>
      <c r="E41" s="247" t="s">
        <v>212</v>
      </c>
      <c r="F41" s="246" t="s">
        <v>11</v>
      </c>
      <c r="G41" s="241" t="s">
        <v>256</v>
      </c>
    </row>
    <row r="42" spans="1:7" x14ac:dyDescent="0.25">
      <c r="A42" s="247">
        <v>338964</v>
      </c>
      <c r="B42" s="246" t="s">
        <v>150</v>
      </c>
      <c r="C42" s="247">
        <v>33560</v>
      </c>
      <c r="D42" s="247" t="s">
        <v>25</v>
      </c>
      <c r="E42" s="247" t="s">
        <v>186</v>
      </c>
      <c r="F42" s="246" t="s">
        <v>11</v>
      </c>
      <c r="G42" s="241" t="s">
        <v>256</v>
      </c>
    </row>
    <row r="43" spans="1:7" x14ac:dyDescent="0.25">
      <c r="A43" s="247">
        <v>1001990</v>
      </c>
      <c r="B43" s="246" t="s">
        <v>150</v>
      </c>
      <c r="C43" s="247">
        <v>33245</v>
      </c>
      <c r="D43" s="247" t="s">
        <v>20</v>
      </c>
      <c r="E43" s="247" t="s">
        <v>184</v>
      </c>
      <c r="F43" s="246" t="s">
        <v>11</v>
      </c>
      <c r="G43" s="241" t="s">
        <v>256</v>
      </c>
    </row>
    <row r="44" spans="1:7" x14ac:dyDescent="0.25">
      <c r="A44" s="245"/>
      <c r="B44" s="246" t="s">
        <v>150</v>
      </c>
      <c r="C44" s="245">
        <v>39856</v>
      </c>
      <c r="D44" s="247" t="s">
        <v>19</v>
      </c>
      <c r="E44" s="247" t="s">
        <v>182</v>
      </c>
      <c r="F44" s="246" t="s">
        <v>11</v>
      </c>
      <c r="G44" s="241" t="s">
        <v>256</v>
      </c>
    </row>
    <row r="45" spans="1:7" x14ac:dyDescent="0.25">
      <c r="A45" s="249">
        <v>2113817</v>
      </c>
      <c r="B45" s="250" t="s">
        <v>150</v>
      </c>
      <c r="C45" s="249">
        <v>38932</v>
      </c>
      <c r="D45" s="251" t="s">
        <v>246</v>
      </c>
      <c r="E45" s="251" t="s">
        <v>471</v>
      </c>
      <c r="F45" s="250" t="s">
        <v>250</v>
      </c>
      <c r="G45" s="252" t="s">
        <v>256</v>
      </c>
    </row>
    <row r="46" spans="1:7" x14ac:dyDescent="0.25">
      <c r="A46" s="245">
        <v>2144314</v>
      </c>
      <c r="B46" s="246" t="s">
        <v>150</v>
      </c>
      <c r="C46" s="245">
        <v>36732</v>
      </c>
      <c r="D46" s="247" t="s">
        <v>230</v>
      </c>
      <c r="E46" s="247" t="s">
        <v>431</v>
      </c>
      <c r="F46" s="246" t="s">
        <v>240</v>
      </c>
      <c r="G46" s="241" t="s">
        <v>255</v>
      </c>
    </row>
    <row r="47" spans="1:7" x14ac:dyDescent="0.25">
      <c r="A47" s="247">
        <v>2420989</v>
      </c>
      <c r="B47" s="246" t="s">
        <v>150</v>
      </c>
      <c r="C47" s="247">
        <v>38484</v>
      </c>
      <c r="D47" s="247" t="s">
        <v>234</v>
      </c>
      <c r="E47" s="247" t="s">
        <v>432</v>
      </c>
      <c r="F47" s="246" t="s">
        <v>240</v>
      </c>
      <c r="G47" s="241" t="s">
        <v>255</v>
      </c>
    </row>
    <row r="48" spans="1:7" x14ac:dyDescent="0.25">
      <c r="A48" s="247">
        <v>8002209</v>
      </c>
      <c r="B48" s="246" t="s">
        <v>150</v>
      </c>
      <c r="C48" s="247">
        <v>38485</v>
      </c>
      <c r="D48" s="247" t="s">
        <v>233</v>
      </c>
      <c r="E48" s="247" t="s">
        <v>433</v>
      </c>
      <c r="F48" s="246" t="s">
        <v>240</v>
      </c>
      <c r="G48" s="241" t="s">
        <v>255</v>
      </c>
    </row>
    <row r="49" spans="1:7" x14ac:dyDescent="0.25">
      <c r="A49" s="247">
        <v>2061530</v>
      </c>
      <c r="B49" s="246" t="s">
        <v>150</v>
      </c>
      <c r="C49" s="247">
        <v>36880</v>
      </c>
      <c r="D49" s="247" t="s">
        <v>448</v>
      </c>
      <c r="E49" s="247" t="s">
        <v>449</v>
      </c>
      <c r="F49" s="246" t="s">
        <v>13</v>
      </c>
      <c r="G49" s="241" t="s">
        <v>255</v>
      </c>
    </row>
    <row r="50" spans="1:7" x14ac:dyDescent="0.25">
      <c r="A50" s="247">
        <v>2800187</v>
      </c>
      <c r="B50" s="246" t="s">
        <v>150</v>
      </c>
      <c r="C50" s="247">
        <v>30002</v>
      </c>
      <c r="D50" s="247" t="s">
        <v>20</v>
      </c>
      <c r="E50" s="247" t="s">
        <v>179</v>
      </c>
      <c r="F50" s="246" t="s">
        <v>11</v>
      </c>
      <c r="G50" s="241" t="s">
        <v>255</v>
      </c>
    </row>
    <row r="51" spans="1:7" x14ac:dyDescent="0.25">
      <c r="A51" s="245">
        <v>2150417</v>
      </c>
      <c r="B51" s="246" t="s">
        <v>150</v>
      </c>
      <c r="C51" s="245">
        <v>40599</v>
      </c>
      <c r="D51" s="247" t="s">
        <v>243</v>
      </c>
      <c r="E51" s="247" t="s">
        <v>426</v>
      </c>
      <c r="F51" s="246" t="s">
        <v>240</v>
      </c>
      <c r="G51" s="241" t="s">
        <v>257</v>
      </c>
    </row>
    <row r="52" spans="1:7" x14ac:dyDescent="0.25">
      <c r="A52" s="245">
        <v>2311186</v>
      </c>
      <c r="B52" s="246" t="s">
        <v>150</v>
      </c>
      <c r="C52" s="245">
        <v>40311</v>
      </c>
      <c r="D52" s="247" t="s">
        <v>238</v>
      </c>
      <c r="E52" s="247" t="s">
        <v>435</v>
      </c>
      <c r="F52" s="246" t="s">
        <v>240</v>
      </c>
      <c r="G52" s="241" t="s">
        <v>257</v>
      </c>
    </row>
    <row r="53" spans="1:7" x14ac:dyDescent="0.25">
      <c r="A53" s="247">
        <v>1910517</v>
      </c>
      <c r="B53" s="246" t="s">
        <v>150</v>
      </c>
      <c r="C53" s="247">
        <v>38639</v>
      </c>
      <c r="D53" s="247" t="s">
        <v>442</v>
      </c>
      <c r="E53" s="247" t="s">
        <v>443</v>
      </c>
      <c r="F53" s="246" t="s">
        <v>13</v>
      </c>
      <c r="G53" s="241" t="s">
        <v>257</v>
      </c>
    </row>
    <row r="54" spans="1:7" x14ac:dyDescent="0.25">
      <c r="A54" s="245"/>
      <c r="B54" s="246" t="s">
        <v>150</v>
      </c>
      <c r="C54" s="245">
        <v>37771</v>
      </c>
      <c r="D54" s="247" t="s">
        <v>25</v>
      </c>
      <c r="E54" s="247" t="s">
        <v>188</v>
      </c>
      <c r="F54" s="246" t="s">
        <v>11</v>
      </c>
      <c r="G54" s="241" t="s">
        <v>257</v>
      </c>
    </row>
    <row r="55" spans="1:7" x14ac:dyDescent="0.25">
      <c r="A55" s="247">
        <v>2147065</v>
      </c>
      <c r="B55" s="246" t="s">
        <v>150</v>
      </c>
      <c r="C55" s="247">
        <v>40259</v>
      </c>
      <c r="D55" s="247" t="s">
        <v>30</v>
      </c>
      <c r="E55" s="247" t="s">
        <v>191</v>
      </c>
      <c r="F55" s="246" t="s">
        <v>11</v>
      </c>
      <c r="G55" s="241" t="s">
        <v>257</v>
      </c>
    </row>
    <row r="56" spans="1:7" x14ac:dyDescent="0.25">
      <c r="A56" s="247">
        <v>2039905</v>
      </c>
      <c r="B56" s="246" t="s">
        <v>150</v>
      </c>
      <c r="C56" s="247">
        <v>40543</v>
      </c>
      <c r="D56" s="247" t="s">
        <v>28</v>
      </c>
      <c r="E56" s="247" t="s">
        <v>192</v>
      </c>
      <c r="F56" s="246" t="s">
        <v>11</v>
      </c>
      <c r="G56" s="241" t="s">
        <v>257</v>
      </c>
    </row>
    <row r="57" spans="1:7" x14ac:dyDescent="0.25">
      <c r="A57" s="247"/>
      <c r="B57" s="246" t="s">
        <v>150</v>
      </c>
      <c r="C57" s="247">
        <v>40001</v>
      </c>
      <c r="D57" s="247" t="s">
        <v>27</v>
      </c>
      <c r="E57" s="247" t="s">
        <v>193</v>
      </c>
      <c r="F57" s="246" t="s">
        <v>11</v>
      </c>
      <c r="G57" s="241" t="s">
        <v>257</v>
      </c>
    </row>
    <row r="58" spans="1:7" x14ac:dyDescent="0.25">
      <c r="A58" s="247">
        <v>2039904</v>
      </c>
      <c r="B58" s="246" t="s">
        <v>150</v>
      </c>
      <c r="C58" s="247">
        <v>40122</v>
      </c>
      <c r="D58" s="247" t="s">
        <v>24</v>
      </c>
      <c r="E58" s="247" t="s">
        <v>211</v>
      </c>
      <c r="F58" s="246" t="s">
        <v>11</v>
      </c>
      <c r="G58" s="241" t="s">
        <v>257</v>
      </c>
    </row>
    <row r="59" spans="1:7" x14ac:dyDescent="0.25">
      <c r="A59" s="245" t="s">
        <v>247</v>
      </c>
      <c r="B59" s="246" t="s">
        <v>150</v>
      </c>
      <c r="C59" s="245">
        <v>41249</v>
      </c>
      <c r="D59" s="247" t="s">
        <v>33</v>
      </c>
      <c r="E59" s="247" t="s">
        <v>194</v>
      </c>
      <c r="F59" s="246" t="s">
        <v>11</v>
      </c>
      <c r="G59" s="241" t="s">
        <v>257</v>
      </c>
    </row>
    <row r="60" spans="1:7" x14ac:dyDescent="0.25">
      <c r="A60" s="247"/>
      <c r="B60" s="246" t="s">
        <v>150</v>
      </c>
      <c r="C60" s="247">
        <v>39857</v>
      </c>
      <c r="D60" s="247" t="s">
        <v>19</v>
      </c>
      <c r="E60" s="247" t="s">
        <v>90</v>
      </c>
      <c r="F60" s="246" t="s">
        <v>11</v>
      </c>
      <c r="G60" s="241" t="s">
        <v>257</v>
      </c>
    </row>
    <row r="61" spans="1:7" x14ac:dyDescent="0.25">
      <c r="A61" s="247">
        <v>239684</v>
      </c>
      <c r="B61" s="246" t="s">
        <v>150</v>
      </c>
      <c r="C61" s="247">
        <v>40116</v>
      </c>
      <c r="D61" s="247" t="s">
        <v>248</v>
      </c>
      <c r="E61" s="247" t="s">
        <v>404</v>
      </c>
      <c r="F61" s="246" t="s">
        <v>250</v>
      </c>
      <c r="G61" s="241" t="s">
        <v>257</v>
      </c>
    </row>
    <row r="62" spans="1:7" x14ac:dyDescent="0.25">
      <c r="A62" s="245">
        <v>2027634</v>
      </c>
      <c r="B62" s="246" t="s">
        <v>150</v>
      </c>
      <c r="C62" s="245">
        <v>38809</v>
      </c>
      <c r="D62" s="247" t="s">
        <v>249</v>
      </c>
      <c r="E62" s="247" t="s">
        <v>418</v>
      </c>
      <c r="F62" s="246" t="s">
        <v>250</v>
      </c>
      <c r="G62" s="241" t="s">
        <v>257</v>
      </c>
    </row>
    <row r="63" spans="1:7" x14ac:dyDescent="0.25">
      <c r="A63" s="245">
        <v>2141779</v>
      </c>
      <c r="B63" s="246" t="s">
        <v>150</v>
      </c>
      <c r="C63" s="245">
        <v>37641</v>
      </c>
      <c r="D63" s="247" t="s">
        <v>294</v>
      </c>
      <c r="E63" s="247" t="s">
        <v>399</v>
      </c>
      <c r="F63" s="246" t="s">
        <v>298</v>
      </c>
      <c r="G63" s="241" t="s">
        <v>257</v>
      </c>
    </row>
    <row r="64" spans="1:7" x14ac:dyDescent="0.25">
      <c r="A64" s="247" t="s">
        <v>247</v>
      </c>
      <c r="B64" s="246" t="s">
        <v>150</v>
      </c>
      <c r="C64" s="245">
        <v>37265</v>
      </c>
      <c r="D64" s="247" t="s">
        <v>295</v>
      </c>
      <c r="E64" s="247" t="s">
        <v>400</v>
      </c>
      <c r="F64" s="246" t="s">
        <v>298</v>
      </c>
      <c r="G64" s="241" t="s">
        <v>257</v>
      </c>
    </row>
    <row r="65" spans="1:7" x14ac:dyDescent="0.25">
      <c r="A65" s="245">
        <v>210748</v>
      </c>
      <c r="B65" s="246" t="s">
        <v>150</v>
      </c>
      <c r="C65" s="245">
        <v>40079</v>
      </c>
      <c r="D65" s="247" t="s">
        <v>296</v>
      </c>
      <c r="E65" s="247" t="s">
        <v>406</v>
      </c>
      <c r="F65" s="246" t="s">
        <v>298</v>
      </c>
      <c r="G65" s="241" t="s">
        <v>257</v>
      </c>
    </row>
  </sheetData>
  <sortState xmlns:xlrd2="http://schemas.microsoft.com/office/spreadsheetml/2017/richdata2" ref="A12:G65">
    <sortCondition ref="B12:B65"/>
    <sortCondition ref="G12:G65"/>
    <sortCondition ref="F12:F65"/>
  </sortState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5648001-8038-4A19-8B03-A1DCDD89E543}">
          <x14:formula1>
            <xm:f>Data!$A$2:$A$20</xm:f>
          </x14:formula1>
          <xm:sqref>F12:F24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S90"/>
  <sheetViews>
    <sheetView workbookViewId="0">
      <selection activeCell="E42" sqref="E42"/>
    </sheetView>
  </sheetViews>
  <sheetFormatPr baseColWidth="10" defaultColWidth="16.85546875" defaultRowHeight="12.75" x14ac:dyDescent="0.2"/>
  <cols>
    <col min="1" max="1" width="16.85546875" style="127"/>
    <col min="2" max="2" width="16.85546875" style="134"/>
    <col min="3" max="3" width="16.85546875" style="127"/>
    <col min="4" max="4" width="16.85546875" style="134"/>
    <col min="5" max="5" width="16.85546875" style="131"/>
    <col min="6" max="6" width="16.85546875" style="156"/>
    <col min="7" max="7" width="16.85546875" style="127"/>
    <col min="8" max="8" width="26.7109375" style="127" customWidth="1"/>
    <col min="9" max="9" width="16.85546875" style="127"/>
    <col min="10" max="12" width="16.85546875" style="131" customWidth="1"/>
    <col min="13" max="13" width="16.85546875" style="134" customWidth="1"/>
    <col min="14" max="14" width="16.85546875" style="131"/>
    <col min="15" max="16" width="16.85546875" style="134"/>
    <col min="17" max="17" width="21" style="134" bestFit="1" customWidth="1"/>
    <col min="18" max="18" width="11.7109375" style="134" bestFit="1" customWidth="1"/>
    <col min="19" max="19" width="17.7109375" style="134" bestFit="1" customWidth="1"/>
    <col min="20" max="16384" width="16.85546875" style="134"/>
  </cols>
  <sheetData>
    <row r="1" spans="1:19" ht="15" x14ac:dyDescent="0.25">
      <c r="A1" s="126" t="s">
        <v>6</v>
      </c>
      <c r="B1" s="132" t="s">
        <v>0</v>
      </c>
      <c r="C1" s="126" t="s">
        <v>2</v>
      </c>
      <c r="D1" s="132" t="s">
        <v>5</v>
      </c>
      <c r="E1" s="128" t="s">
        <v>1</v>
      </c>
      <c r="F1" s="155" t="s">
        <v>168</v>
      </c>
      <c r="G1" s="126" t="s">
        <v>31</v>
      </c>
      <c r="H1" s="126" t="s">
        <v>3</v>
      </c>
      <c r="I1" s="126" t="s">
        <v>4</v>
      </c>
      <c r="J1" s="128" t="s">
        <v>32</v>
      </c>
      <c r="K1" s="128" t="s">
        <v>253</v>
      </c>
      <c r="L1" s="128" t="s">
        <v>254</v>
      </c>
      <c r="M1" s="128" t="s">
        <v>455</v>
      </c>
      <c r="N1" s="128" t="s">
        <v>566</v>
      </c>
      <c r="Q1" s="124" t="s">
        <v>305</v>
      </c>
      <c r="R1" t="s">
        <v>581</v>
      </c>
      <c r="S1"/>
    </row>
    <row r="2" spans="1:19" ht="15" hidden="1" x14ac:dyDescent="0.25">
      <c r="A2" s="261">
        <v>31709</v>
      </c>
      <c r="B2" s="262" t="s">
        <v>90</v>
      </c>
      <c r="C2" s="262" t="s">
        <v>214</v>
      </c>
      <c r="D2" s="262" t="s">
        <v>151</v>
      </c>
      <c r="E2" s="263" t="str">
        <f>IF(J2="","",IF(OR(J2=2007,J2=2008),"DH14",IF(OR(J2=2009,J2=2010),"DH12","DH10")))</f>
        <v>DH10</v>
      </c>
      <c r="F2" s="264" t="s">
        <v>326</v>
      </c>
      <c r="G2" s="261">
        <v>36431</v>
      </c>
      <c r="H2" s="261" t="s">
        <v>245</v>
      </c>
      <c r="I2" s="261" t="s">
        <v>189</v>
      </c>
      <c r="J2" s="160">
        <v>2012</v>
      </c>
      <c r="K2" s="160" t="s">
        <v>257</v>
      </c>
      <c r="L2" s="160" t="s">
        <v>258</v>
      </c>
      <c r="M2" s="160" t="s">
        <v>459</v>
      </c>
      <c r="N2" s="190"/>
      <c r="Q2" s="2" t="s">
        <v>149</v>
      </c>
      <c r="R2" s="187">
        <v>7</v>
      </c>
      <c r="S2"/>
    </row>
    <row r="3" spans="1:19" ht="12.75" hidden="1" customHeight="1" x14ac:dyDescent="0.25">
      <c r="A3" s="158">
        <v>38443</v>
      </c>
      <c r="B3" s="159" t="s">
        <v>281</v>
      </c>
      <c r="C3" s="158" t="s">
        <v>282</v>
      </c>
      <c r="D3" s="159" t="s">
        <v>150</v>
      </c>
      <c r="E3" s="157" t="s">
        <v>8</v>
      </c>
      <c r="F3" s="161" t="s">
        <v>329</v>
      </c>
      <c r="G3" s="158">
        <v>37854</v>
      </c>
      <c r="H3" s="158" t="s">
        <v>472</v>
      </c>
      <c r="I3" s="158" t="s">
        <v>401</v>
      </c>
      <c r="J3" s="157">
        <v>2012</v>
      </c>
      <c r="K3" s="160" t="s">
        <v>260</v>
      </c>
      <c r="L3" s="160" t="s">
        <v>258</v>
      </c>
      <c r="M3" s="160" t="s">
        <v>457</v>
      </c>
      <c r="N3" s="240"/>
      <c r="Q3" s="2" t="s">
        <v>240</v>
      </c>
      <c r="R3" s="187">
        <v>16</v>
      </c>
      <c r="S3"/>
    </row>
    <row r="4" spans="1:19" ht="15" hidden="1" x14ac:dyDescent="0.25">
      <c r="A4" s="219">
        <v>38514</v>
      </c>
      <c r="B4" s="178" t="s">
        <v>281</v>
      </c>
      <c r="C4" s="178" t="s">
        <v>286</v>
      </c>
      <c r="D4" s="178" t="s">
        <v>103</v>
      </c>
      <c r="E4" s="175" t="s">
        <v>9</v>
      </c>
      <c r="F4" s="173" t="s">
        <v>338</v>
      </c>
      <c r="G4" s="219">
        <v>40388</v>
      </c>
      <c r="H4" s="177" t="s">
        <v>475</v>
      </c>
      <c r="I4" s="177" t="s">
        <v>411</v>
      </c>
      <c r="J4" s="179">
        <v>2010</v>
      </c>
      <c r="K4" s="179" t="s">
        <v>260</v>
      </c>
      <c r="L4" s="179" t="s">
        <v>258</v>
      </c>
      <c r="M4" s="179" t="s">
        <v>462</v>
      </c>
      <c r="N4" s="240"/>
      <c r="Q4" s="2" t="s">
        <v>13</v>
      </c>
      <c r="R4" s="187">
        <v>6</v>
      </c>
      <c r="S4"/>
    </row>
    <row r="5" spans="1:19" ht="15" hidden="1" x14ac:dyDescent="0.25">
      <c r="A5" s="162">
        <v>38517</v>
      </c>
      <c r="B5" s="163" t="s">
        <v>281</v>
      </c>
      <c r="C5" s="162" t="s">
        <v>287</v>
      </c>
      <c r="D5" s="163" t="s">
        <v>150</v>
      </c>
      <c r="E5" s="164" t="s">
        <v>10</v>
      </c>
      <c r="F5" s="165" t="s">
        <v>375</v>
      </c>
      <c r="G5" s="162">
        <v>36630</v>
      </c>
      <c r="H5" s="162" t="s">
        <v>481</v>
      </c>
      <c r="I5" s="162" t="s">
        <v>196</v>
      </c>
      <c r="J5" s="164">
        <v>2008</v>
      </c>
      <c r="K5" s="208" t="s">
        <v>260</v>
      </c>
      <c r="L5" s="208" t="s">
        <v>258</v>
      </c>
      <c r="M5" s="208" t="s">
        <v>467</v>
      </c>
      <c r="N5" s="240"/>
      <c r="Q5" s="2" t="s">
        <v>142</v>
      </c>
      <c r="R5" s="187">
        <v>4</v>
      </c>
      <c r="S5"/>
    </row>
    <row r="6" spans="1:19" ht="15" x14ac:dyDescent="0.25">
      <c r="A6" s="224">
        <v>210748</v>
      </c>
      <c r="B6" s="159" t="s">
        <v>298</v>
      </c>
      <c r="C6" s="159" t="s">
        <v>301</v>
      </c>
      <c r="D6" s="159" t="s">
        <v>145</v>
      </c>
      <c r="E6" s="157" t="str">
        <f>IF(J6="","",IF(OR(J6=2007,J6=2008),"DH14",IF(OR(J6=2009,J6=2010),"DH12","DH10")))</f>
        <v>DH10</v>
      </c>
      <c r="F6" s="161" t="s">
        <v>331</v>
      </c>
      <c r="G6" s="224">
        <v>40079</v>
      </c>
      <c r="H6" s="158" t="s">
        <v>296</v>
      </c>
      <c r="I6" s="158" t="s">
        <v>406</v>
      </c>
      <c r="J6" s="160">
        <v>2011</v>
      </c>
      <c r="K6" s="160" t="s">
        <v>257</v>
      </c>
      <c r="L6" s="160" t="s">
        <v>259</v>
      </c>
      <c r="M6" s="160" t="s">
        <v>456</v>
      </c>
      <c r="N6" s="240"/>
      <c r="Q6" s="2" t="s">
        <v>11</v>
      </c>
      <c r="R6" s="187">
        <v>20</v>
      </c>
      <c r="S6"/>
    </row>
    <row r="7" spans="1:19" ht="15" x14ac:dyDescent="0.25">
      <c r="A7" s="158">
        <v>224268</v>
      </c>
      <c r="B7" s="159" t="s">
        <v>298</v>
      </c>
      <c r="C7" s="159" t="s">
        <v>300</v>
      </c>
      <c r="D7" s="159" t="s">
        <v>150</v>
      </c>
      <c r="E7" s="157" t="str">
        <f>IF(J7="","",IF(OR(J7=2007,J7=2008),"DH14",IF(OR(J7=2009,J7=2010),"DH12","DH10")))</f>
        <v>DH10</v>
      </c>
      <c r="F7" s="161" t="s">
        <v>320</v>
      </c>
      <c r="G7" s="224">
        <v>37265</v>
      </c>
      <c r="H7" s="158" t="s">
        <v>295</v>
      </c>
      <c r="I7" s="158" t="s">
        <v>400</v>
      </c>
      <c r="J7" s="160">
        <v>2012</v>
      </c>
      <c r="K7" s="160" t="s">
        <v>257</v>
      </c>
      <c r="L7" s="160" t="s">
        <v>259</v>
      </c>
      <c r="M7" s="160" t="s">
        <v>457</v>
      </c>
      <c r="N7" s="240"/>
      <c r="Q7" s="2" t="s">
        <v>250</v>
      </c>
      <c r="R7" s="187">
        <v>4</v>
      </c>
      <c r="S7"/>
    </row>
    <row r="8" spans="1:19" ht="15" hidden="1" x14ac:dyDescent="0.25">
      <c r="A8" s="261">
        <v>228368</v>
      </c>
      <c r="B8" s="262" t="s">
        <v>240</v>
      </c>
      <c r="C8" s="262" t="s">
        <v>214</v>
      </c>
      <c r="D8" s="262" t="s">
        <v>151</v>
      </c>
      <c r="E8" s="263" t="str">
        <f>IF(J8="","",IF(OR(J8=2007,J8=2008),"DH14",IF(OR(J8=2009,J8=2010),"DH12","DH10")))</f>
        <v>DH10</v>
      </c>
      <c r="F8" s="264" t="s">
        <v>332</v>
      </c>
      <c r="G8" s="261">
        <v>39546</v>
      </c>
      <c r="H8" s="261" t="s">
        <v>215</v>
      </c>
      <c r="I8" s="261" t="s">
        <v>408</v>
      </c>
      <c r="J8" s="160">
        <v>2012</v>
      </c>
      <c r="K8" s="160" t="s">
        <v>257</v>
      </c>
      <c r="L8" s="160" t="s">
        <v>258</v>
      </c>
      <c r="M8" s="160" t="s">
        <v>458</v>
      </c>
      <c r="N8" s="190"/>
      <c r="Q8" s="2" t="s">
        <v>298</v>
      </c>
      <c r="R8" s="187">
        <v>4</v>
      </c>
      <c r="S8"/>
    </row>
    <row r="9" spans="1:19" ht="15" hidden="1" x14ac:dyDescent="0.25">
      <c r="A9" s="219">
        <v>228683</v>
      </c>
      <c r="B9" s="178" t="s">
        <v>281</v>
      </c>
      <c r="C9" s="178" t="s">
        <v>283</v>
      </c>
      <c r="D9" s="178" t="s">
        <v>302</v>
      </c>
      <c r="E9" s="175" t="s">
        <v>9</v>
      </c>
      <c r="F9" s="173" t="s">
        <v>349</v>
      </c>
      <c r="G9" s="219">
        <v>34690</v>
      </c>
      <c r="H9" s="177" t="s">
        <v>477</v>
      </c>
      <c r="I9" s="177" t="s">
        <v>200</v>
      </c>
      <c r="J9" s="179">
        <v>2009</v>
      </c>
      <c r="K9" s="179" t="s">
        <v>260</v>
      </c>
      <c r="L9" s="179" t="s">
        <v>258</v>
      </c>
      <c r="M9" s="179" t="s">
        <v>462</v>
      </c>
      <c r="N9" s="240"/>
      <c r="Q9" s="2" t="s">
        <v>90</v>
      </c>
      <c r="R9" s="187">
        <v>1</v>
      </c>
      <c r="S9"/>
    </row>
    <row r="10" spans="1:19" ht="12.75" hidden="1" customHeight="1" x14ac:dyDescent="0.25">
      <c r="A10" s="177">
        <v>228684</v>
      </c>
      <c r="B10" s="178" t="s">
        <v>281</v>
      </c>
      <c r="C10" s="177" t="s">
        <v>285</v>
      </c>
      <c r="D10" s="178" t="s">
        <v>145</v>
      </c>
      <c r="E10" s="175" t="s">
        <v>9</v>
      </c>
      <c r="F10" s="173" t="s">
        <v>356</v>
      </c>
      <c r="G10" s="177">
        <v>36629</v>
      </c>
      <c r="H10" s="177" t="s">
        <v>481</v>
      </c>
      <c r="I10" s="177" t="s">
        <v>211</v>
      </c>
      <c r="J10" s="175">
        <v>2009</v>
      </c>
      <c r="K10" s="179" t="s">
        <v>260</v>
      </c>
      <c r="L10" s="179" t="s">
        <v>258</v>
      </c>
      <c r="M10" s="179" t="s">
        <v>463</v>
      </c>
      <c r="N10" s="240"/>
      <c r="O10" s="134" t="s">
        <v>667</v>
      </c>
      <c r="Q10" s="2" t="s">
        <v>152</v>
      </c>
      <c r="R10" s="187">
        <v>7</v>
      </c>
      <c r="S10"/>
    </row>
    <row r="11" spans="1:19" ht="12.75" hidden="1" customHeight="1" x14ac:dyDescent="0.25">
      <c r="A11" s="219">
        <v>229086</v>
      </c>
      <c r="B11" s="178" t="s">
        <v>281</v>
      </c>
      <c r="C11" s="178" t="s">
        <v>286</v>
      </c>
      <c r="D11" s="178" t="s">
        <v>103</v>
      </c>
      <c r="E11" s="175" t="s">
        <v>9</v>
      </c>
      <c r="F11" s="173" t="s">
        <v>342</v>
      </c>
      <c r="G11" s="219">
        <v>35984</v>
      </c>
      <c r="H11" s="177" t="s">
        <v>476</v>
      </c>
      <c r="I11" s="177" t="s">
        <v>412</v>
      </c>
      <c r="J11" s="179">
        <v>2010</v>
      </c>
      <c r="K11" s="179" t="s">
        <v>260</v>
      </c>
      <c r="L11" s="179" t="s">
        <v>258</v>
      </c>
      <c r="M11" s="179" t="s">
        <v>463</v>
      </c>
      <c r="N11" s="240"/>
      <c r="Q11" s="2" t="s">
        <v>281</v>
      </c>
      <c r="R11" s="187">
        <v>17</v>
      </c>
      <c r="S11"/>
    </row>
    <row r="12" spans="1:19" ht="15" hidden="1" x14ac:dyDescent="0.25">
      <c r="A12" s="158">
        <v>239684</v>
      </c>
      <c r="B12" s="159" t="s">
        <v>250</v>
      </c>
      <c r="C12" s="158" t="s">
        <v>251</v>
      </c>
      <c r="D12" s="159" t="s">
        <v>145</v>
      </c>
      <c r="E12" s="157" t="s">
        <v>8</v>
      </c>
      <c r="F12" s="161" t="s">
        <v>330</v>
      </c>
      <c r="G12" s="158">
        <v>40116</v>
      </c>
      <c r="H12" s="158" t="s">
        <v>474</v>
      </c>
      <c r="I12" s="158" t="s">
        <v>404</v>
      </c>
      <c r="J12" s="157">
        <v>2013</v>
      </c>
      <c r="K12" s="160" t="s">
        <v>257</v>
      </c>
      <c r="L12" s="160" t="s">
        <v>259</v>
      </c>
      <c r="M12" s="160" t="s">
        <v>459</v>
      </c>
      <c r="N12" s="240"/>
      <c r="Q12" s="2" t="s">
        <v>166</v>
      </c>
      <c r="R12" s="187">
        <v>86</v>
      </c>
      <c r="S12"/>
    </row>
    <row r="13" spans="1:19" ht="15" hidden="1" x14ac:dyDescent="0.25">
      <c r="A13" s="219">
        <v>242802</v>
      </c>
      <c r="B13" s="178" t="s">
        <v>281</v>
      </c>
      <c r="C13" s="178" t="s">
        <v>283</v>
      </c>
      <c r="D13" s="178" t="s">
        <v>150</v>
      </c>
      <c r="E13" s="175" t="s">
        <v>9</v>
      </c>
      <c r="F13" s="173" t="s">
        <v>350</v>
      </c>
      <c r="G13" s="219">
        <v>36301</v>
      </c>
      <c r="H13" s="177" t="s">
        <v>478</v>
      </c>
      <c r="I13" s="177" t="s">
        <v>415</v>
      </c>
      <c r="J13" s="179">
        <v>2010</v>
      </c>
      <c r="K13" s="179" t="s">
        <v>260</v>
      </c>
      <c r="L13" s="179" t="s">
        <v>258</v>
      </c>
      <c r="M13" s="179" t="s">
        <v>463</v>
      </c>
      <c r="N13" s="240"/>
      <c r="Q13"/>
      <c r="R13"/>
      <c r="S13"/>
    </row>
    <row r="14" spans="1:19" ht="15" hidden="1" x14ac:dyDescent="0.25">
      <c r="A14" s="219">
        <v>242875</v>
      </c>
      <c r="B14" s="178" t="s">
        <v>250</v>
      </c>
      <c r="C14" s="178" t="s">
        <v>252</v>
      </c>
      <c r="D14" s="178" t="s">
        <v>145</v>
      </c>
      <c r="E14" s="175" t="s">
        <v>9</v>
      </c>
      <c r="F14" s="173" t="s">
        <v>386</v>
      </c>
      <c r="G14" s="219">
        <v>38158</v>
      </c>
      <c r="H14" s="177" t="s">
        <v>480</v>
      </c>
      <c r="I14" s="177" t="s">
        <v>419</v>
      </c>
      <c r="J14" s="179">
        <v>2010</v>
      </c>
      <c r="K14" s="179" t="s">
        <v>257</v>
      </c>
      <c r="L14" s="179" t="s">
        <v>259</v>
      </c>
      <c r="M14" s="179" t="s">
        <v>463</v>
      </c>
      <c r="N14" s="240"/>
      <c r="Q14"/>
      <c r="R14"/>
      <c r="S14"/>
    </row>
    <row r="15" spans="1:19" ht="15" hidden="1" x14ac:dyDescent="0.25">
      <c r="A15" s="177">
        <v>243054</v>
      </c>
      <c r="B15" s="178" t="s">
        <v>11</v>
      </c>
      <c r="C15" s="177" t="s">
        <v>158</v>
      </c>
      <c r="D15" s="178" t="s">
        <v>145</v>
      </c>
      <c r="E15" s="175" t="str">
        <f>IF(OR(J15=2007,J15=2008),"DH14",IF(OR(J15=2009,J15=2010),"DH12","DH10"))</f>
        <v>DH12</v>
      </c>
      <c r="F15" s="173" t="s">
        <v>354</v>
      </c>
      <c r="G15" s="177">
        <v>40792</v>
      </c>
      <c r="H15" s="177" t="s">
        <v>153</v>
      </c>
      <c r="I15" s="177" t="s">
        <v>185</v>
      </c>
      <c r="J15" s="175">
        <v>2009</v>
      </c>
      <c r="K15" s="179" t="s">
        <v>256</v>
      </c>
      <c r="L15" s="179" t="s">
        <v>258</v>
      </c>
      <c r="M15" s="179" t="s">
        <v>460</v>
      </c>
      <c r="N15" s="240"/>
      <c r="Q15"/>
      <c r="R15"/>
      <c r="S15"/>
    </row>
    <row r="16" spans="1:19" ht="12.75" hidden="1" customHeight="1" x14ac:dyDescent="0.25">
      <c r="A16" s="158">
        <v>334434</v>
      </c>
      <c r="B16" s="159" t="s">
        <v>11</v>
      </c>
      <c r="C16" s="158" t="s">
        <v>162</v>
      </c>
      <c r="D16" s="159" t="s">
        <v>151</v>
      </c>
      <c r="E16" s="157" t="str">
        <f>IF(OR(J16=2007,J16=2008),"DH14",IF(OR(J16=2009,J16=2010),"DH12","DH10"))</f>
        <v>DH10</v>
      </c>
      <c r="F16" s="161" t="s">
        <v>334</v>
      </c>
      <c r="G16" s="158">
        <v>40001</v>
      </c>
      <c r="H16" s="158" t="s">
        <v>27</v>
      </c>
      <c r="I16" s="158" t="s">
        <v>193</v>
      </c>
      <c r="J16" s="157">
        <v>2011</v>
      </c>
      <c r="K16" s="160" t="s">
        <v>257</v>
      </c>
      <c r="L16" s="160" t="s">
        <v>259</v>
      </c>
      <c r="M16" s="160" t="s">
        <v>457</v>
      </c>
      <c r="N16" s="240"/>
      <c r="Q16"/>
      <c r="R16"/>
      <c r="S16"/>
    </row>
    <row r="17" spans="1:19" ht="12.75" hidden="1" customHeight="1" x14ac:dyDescent="0.25">
      <c r="A17" s="224">
        <v>338005</v>
      </c>
      <c r="B17" s="159" t="s">
        <v>11</v>
      </c>
      <c r="C17" s="159" t="s">
        <v>159</v>
      </c>
      <c r="D17" s="159" t="s">
        <v>150</v>
      </c>
      <c r="E17" s="157" t="str">
        <f>IF(OR(J17=2007,J17=2008),"DH14",IF(OR(J17=2009,J17=2010),"DH12","DH10"))</f>
        <v>DH10</v>
      </c>
      <c r="F17" s="161" t="s">
        <v>318</v>
      </c>
      <c r="G17" s="224">
        <v>37771</v>
      </c>
      <c r="H17" s="158" t="s">
        <v>25</v>
      </c>
      <c r="I17" s="158" t="s">
        <v>188</v>
      </c>
      <c r="J17" s="160">
        <v>2013</v>
      </c>
      <c r="K17" s="160" t="s">
        <v>257</v>
      </c>
      <c r="L17" s="160" t="s">
        <v>258</v>
      </c>
      <c r="M17" s="160" t="s">
        <v>459</v>
      </c>
      <c r="N17" s="240"/>
      <c r="Q17"/>
      <c r="R17"/>
      <c r="S17"/>
    </row>
    <row r="18" spans="1:19" ht="12.75" hidden="1" customHeight="1" x14ac:dyDescent="0.25">
      <c r="A18" s="177">
        <v>338964</v>
      </c>
      <c r="B18" s="178" t="s">
        <v>11</v>
      </c>
      <c r="C18" s="177" t="s">
        <v>156</v>
      </c>
      <c r="D18" s="178" t="s">
        <v>150</v>
      </c>
      <c r="E18" s="175" t="str">
        <f>IF(OR(J18=2007,J18=2008),"DH14",IF(OR(J18=2009,J18=2010),"DH12","DH10"))</f>
        <v>DH12</v>
      </c>
      <c r="F18" s="173" t="s">
        <v>347</v>
      </c>
      <c r="G18" s="177">
        <v>33560</v>
      </c>
      <c r="H18" s="177" t="s">
        <v>25</v>
      </c>
      <c r="I18" s="177" t="s">
        <v>186</v>
      </c>
      <c r="J18" s="175">
        <v>2010</v>
      </c>
      <c r="K18" s="179" t="s">
        <v>256</v>
      </c>
      <c r="L18" s="179" t="s">
        <v>258</v>
      </c>
      <c r="M18" s="179" t="s">
        <v>461</v>
      </c>
      <c r="N18" s="240"/>
      <c r="Q18"/>
      <c r="R18"/>
      <c r="S18"/>
    </row>
    <row r="19" spans="1:19" ht="13.5" hidden="1" customHeight="1" x14ac:dyDescent="0.2">
      <c r="A19" s="225">
        <v>338966</v>
      </c>
      <c r="B19" s="163" t="s">
        <v>11</v>
      </c>
      <c r="C19" s="163" t="s">
        <v>155</v>
      </c>
      <c r="D19" s="163" t="s">
        <v>145</v>
      </c>
      <c r="E19" s="164" t="str">
        <f>IF(OR(J19=2007,J19=2008),"DH14",IF(OR(J19=2009,J19=2010),"DH12","DH10"))</f>
        <v>DH14</v>
      </c>
      <c r="F19" s="165" t="s">
        <v>383</v>
      </c>
      <c r="G19" s="225">
        <v>39856</v>
      </c>
      <c r="H19" s="162" t="s">
        <v>19</v>
      </c>
      <c r="I19" s="162" t="s">
        <v>182</v>
      </c>
      <c r="J19" s="208">
        <v>2008</v>
      </c>
      <c r="K19" s="208" t="s">
        <v>256</v>
      </c>
      <c r="L19" s="208" t="s">
        <v>258</v>
      </c>
      <c r="M19" s="208" t="s">
        <v>468</v>
      </c>
      <c r="N19" s="240"/>
    </row>
    <row r="20" spans="1:19" ht="12.75" hidden="1" customHeight="1" x14ac:dyDescent="0.2">
      <c r="A20" s="158">
        <v>338970</v>
      </c>
      <c r="B20" s="159" t="s">
        <v>11</v>
      </c>
      <c r="C20" s="158" t="s">
        <v>160</v>
      </c>
      <c r="D20" s="159" t="s">
        <v>103</v>
      </c>
      <c r="E20" s="157" t="str">
        <f>IF(OR(J20=2007,J20=2008),"DH14",IF(OR(J20=2009,J20=2010),"DH12","DH10"))</f>
        <v>DH10</v>
      </c>
      <c r="F20" s="161" t="s">
        <v>314</v>
      </c>
      <c r="G20" s="158">
        <v>41269</v>
      </c>
      <c r="H20" s="158" t="s">
        <v>27</v>
      </c>
      <c r="I20" s="158" t="s">
        <v>190</v>
      </c>
      <c r="J20" s="157">
        <v>2013</v>
      </c>
      <c r="K20" s="160" t="s">
        <v>257</v>
      </c>
      <c r="L20" s="160" t="s">
        <v>258</v>
      </c>
      <c r="M20" s="160" t="s">
        <v>456</v>
      </c>
      <c r="N20" s="240"/>
    </row>
    <row r="21" spans="1:19" ht="12.75" hidden="1" customHeight="1" x14ac:dyDescent="0.2">
      <c r="A21" s="224">
        <v>349759</v>
      </c>
      <c r="B21" s="159" t="s">
        <v>11</v>
      </c>
      <c r="C21" s="159" t="s">
        <v>159</v>
      </c>
      <c r="D21" s="159" t="s">
        <v>150</v>
      </c>
      <c r="E21" s="157" t="str">
        <f>IF(OR(J21=2007,J21=2008),"DH14",IF(OR(J21=2009,J21=2010),"DH12","DH10"))</f>
        <v>DH10</v>
      </c>
      <c r="F21" s="161" t="s">
        <v>317</v>
      </c>
      <c r="G21" s="224">
        <v>33561</v>
      </c>
      <c r="H21" s="158" t="s">
        <v>25</v>
      </c>
      <c r="I21" s="158" t="s">
        <v>187</v>
      </c>
      <c r="J21" s="160">
        <v>2011</v>
      </c>
      <c r="K21" s="160" t="s">
        <v>256</v>
      </c>
      <c r="L21" s="160" t="s">
        <v>258</v>
      </c>
      <c r="M21" s="160" t="s">
        <v>458</v>
      </c>
      <c r="N21" s="240"/>
    </row>
    <row r="22" spans="1:19" s="260" customFormat="1" hidden="1" x14ac:dyDescent="0.2">
      <c r="A22" s="162">
        <v>420966</v>
      </c>
      <c r="B22" s="163" t="s">
        <v>11</v>
      </c>
      <c r="C22" s="162" t="s">
        <v>154</v>
      </c>
      <c r="D22" s="163" t="s">
        <v>145</v>
      </c>
      <c r="E22" s="164" t="str">
        <f>IF(OR(J22=2007,J22=2008),"DH14",IF(OR(J22=2009,J22=2010),"DH12","DH10"))</f>
        <v>DH14</v>
      </c>
      <c r="F22" s="165" t="s">
        <v>381</v>
      </c>
      <c r="G22" s="162">
        <v>40029</v>
      </c>
      <c r="H22" s="162" t="s">
        <v>18</v>
      </c>
      <c r="I22" s="162" t="s">
        <v>180</v>
      </c>
      <c r="J22" s="164">
        <v>2007</v>
      </c>
      <c r="K22" s="208" t="s">
        <v>256</v>
      </c>
      <c r="L22" s="208" t="s">
        <v>259</v>
      </c>
      <c r="M22" s="208" t="s">
        <v>465</v>
      </c>
      <c r="N22" s="240"/>
    </row>
    <row r="23" spans="1:19" s="260" customFormat="1" hidden="1" x14ac:dyDescent="0.2">
      <c r="A23" s="177">
        <v>421007</v>
      </c>
      <c r="B23" s="178" t="s">
        <v>11</v>
      </c>
      <c r="C23" s="177" t="s">
        <v>156</v>
      </c>
      <c r="D23" s="178" t="s">
        <v>150</v>
      </c>
      <c r="E23" s="175" t="str">
        <f>IF(OR(J23=2007,J23=2008),"DH14",IF(OR(J23=2009,J23=2010),"DH12","DH10"))</f>
        <v>DH12</v>
      </c>
      <c r="F23" s="173" t="s">
        <v>348</v>
      </c>
      <c r="G23" s="177">
        <v>39857</v>
      </c>
      <c r="H23" s="177" t="s">
        <v>19</v>
      </c>
      <c r="I23" s="177" t="s">
        <v>90</v>
      </c>
      <c r="J23" s="175">
        <v>2010</v>
      </c>
      <c r="K23" s="179" t="s">
        <v>257</v>
      </c>
      <c r="L23" s="179" t="s">
        <v>258</v>
      </c>
      <c r="M23" s="179" t="s">
        <v>460</v>
      </c>
      <c r="N23" s="240"/>
    </row>
    <row r="24" spans="1:19" hidden="1" x14ac:dyDescent="0.2">
      <c r="A24" s="225">
        <v>501481</v>
      </c>
      <c r="B24" s="163" t="s">
        <v>149</v>
      </c>
      <c r="C24" s="163" t="s">
        <v>146</v>
      </c>
      <c r="D24" s="163" t="s">
        <v>145</v>
      </c>
      <c r="E24" s="164" t="str">
        <f>IF(OR(J24=2007,J24=2008),"DH14",IF(OR(J24=2009,J24=2010),"DH12","DH10"))</f>
        <v>DH14</v>
      </c>
      <c r="F24" s="165" t="s">
        <v>377</v>
      </c>
      <c r="G24" s="225">
        <v>39341</v>
      </c>
      <c r="H24" s="162" t="s">
        <v>147</v>
      </c>
      <c r="I24" s="162" t="s">
        <v>177</v>
      </c>
      <c r="J24" s="208">
        <v>2007</v>
      </c>
      <c r="K24" s="208" t="s">
        <v>260</v>
      </c>
      <c r="L24" s="208" t="s">
        <v>258</v>
      </c>
      <c r="M24" s="208" t="s">
        <v>468</v>
      </c>
      <c r="N24" s="240"/>
    </row>
    <row r="25" spans="1:19" s="220" customFormat="1" hidden="1" x14ac:dyDescent="0.2">
      <c r="A25" s="177">
        <v>1001990</v>
      </c>
      <c r="B25" s="178" t="s">
        <v>11</v>
      </c>
      <c r="C25" s="177" t="s">
        <v>158</v>
      </c>
      <c r="D25" s="178" t="s">
        <v>145</v>
      </c>
      <c r="E25" s="175" t="str">
        <f>IF(OR(J25=2007,J25=2008),"DH14",IF(OR(J25=2009,J25=2010),"DH12","DH10"))</f>
        <v>DH12</v>
      </c>
      <c r="F25" s="173" t="s">
        <v>353</v>
      </c>
      <c r="G25" s="177">
        <v>33245</v>
      </c>
      <c r="H25" s="177" t="s">
        <v>20</v>
      </c>
      <c r="I25" s="177" t="s">
        <v>184</v>
      </c>
      <c r="J25" s="175">
        <v>2010</v>
      </c>
      <c r="K25" s="179" t="s">
        <v>256</v>
      </c>
      <c r="L25" s="179" t="s">
        <v>258</v>
      </c>
      <c r="M25" s="179" t="s">
        <v>461</v>
      </c>
      <c r="N25" s="240"/>
      <c r="O25" s="134"/>
    </row>
    <row r="26" spans="1:19" hidden="1" x14ac:dyDescent="0.2">
      <c r="A26" s="162">
        <v>1020700</v>
      </c>
      <c r="B26" s="163" t="s">
        <v>281</v>
      </c>
      <c r="C26" s="162" t="s">
        <v>289</v>
      </c>
      <c r="D26" s="163" t="s">
        <v>145</v>
      </c>
      <c r="E26" s="164" t="s">
        <v>10</v>
      </c>
      <c r="F26" s="165" t="s">
        <v>391</v>
      </c>
      <c r="G26" s="162">
        <v>33270</v>
      </c>
      <c r="H26" s="162" t="s">
        <v>476</v>
      </c>
      <c r="I26" s="162" t="s">
        <v>437</v>
      </c>
      <c r="J26" s="164">
        <v>2008</v>
      </c>
      <c r="K26" s="208" t="s">
        <v>260</v>
      </c>
      <c r="L26" s="208" t="s">
        <v>258</v>
      </c>
      <c r="M26" s="208" t="s">
        <v>466</v>
      </c>
      <c r="N26" s="240"/>
    </row>
    <row r="27" spans="1:19" hidden="1" x14ac:dyDescent="0.2">
      <c r="A27" s="177">
        <v>1020707</v>
      </c>
      <c r="B27" s="178" t="s">
        <v>281</v>
      </c>
      <c r="C27" s="177" t="s">
        <v>285</v>
      </c>
      <c r="D27" s="178" t="s">
        <v>145</v>
      </c>
      <c r="E27" s="175" t="s">
        <v>9</v>
      </c>
      <c r="F27" s="173" t="s">
        <v>357</v>
      </c>
      <c r="G27" s="177">
        <v>35431</v>
      </c>
      <c r="H27" s="177" t="s">
        <v>472</v>
      </c>
      <c r="I27" s="177" t="s">
        <v>420</v>
      </c>
      <c r="J27" s="175">
        <v>2010</v>
      </c>
      <c r="K27" s="179" t="s">
        <v>260</v>
      </c>
      <c r="L27" s="179" t="s">
        <v>258</v>
      </c>
      <c r="M27" s="179" t="s">
        <v>462</v>
      </c>
      <c r="N27" s="240"/>
    </row>
    <row r="28" spans="1:19" hidden="1" x14ac:dyDescent="0.2">
      <c r="A28" s="158">
        <v>1020708</v>
      </c>
      <c r="B28" s="159" t="s">
        <v>281</v>
      </c>
      <c r="C28" s="158" t="s">
        <v>282</v>
      </c>
      <c r="D28" s="159" t="s">
        <v>150</v>
      </c>
      <c r="E28" s="157" t="s">
        <v>8</v>
      </c>
      <c r="F28" s="161" t="s">
        <v>321</v>
      </c>
      <c r="G28" s="158">
        <v>41193</v>
      </c>
      <c r="H28" s="158" t="s">
        <v>473</v>
      </c>
      <c r="I28" s="158" t="s">
        <v>402</v>
      </c>
      <c r="J28" s="157">
        <v>2013</v>
      </c>
      <c r="K28" s="160" t="s">
        <v>260</v>
      </c>
      <c r="L28" s="160" t="s">
        <v>258</v>
      </c>
      <c r="M28" s="160" t="s">
        <v>456</v>
      </c>
      <c r="N28" s="240"/>
    </row>
    <row r="29" spans="1:19" ht="12" hidden="1" customHeight="1" x14ac:dyDescent="0.2">
      <c r="A29" s="162">
        <v>1020710</v>
      </c>
      <c r="B29" s="163" t="s">
        <v>281</v>
      </c>
      <c r="C29" s="162" t="s">
        <v>288</v>
      </c>
      <c r="D29" s="163" t="s">
        <v>103</v>
      </c>
      <c r="E29" s="164" t="s">
        <v>10</v>
      </c>
      <c r="F29" s="165" t="s">
        <v>364</v>
      </c>
      <c r="G29" s="162">
        <v>35311</v>
      </c>
      <c r="H29" s="162" t="s">
        <v>478</v>
      </c>
      <c r="I29" s="162" t="s">
        <v>428</v>
      </c>
      <c r="J29" s="164">
        <v>2008</v>
      </c>
      <c r="K29" s="208" t="s">
        <v>260</v>
      </c>
      <c r="L29" s="208" t="s">
        <v>258</v>
      </c>
      <c r="M29" s="208" t="s">
        <v>466</v>
      </c>
      <c r="N29" s="240"/>
    </row>
    <row r="30" spans="1:19" ht="15" hidden="1" customHeight="1" x14ac:dyDescent="0.2">
      <c r="A30" s="162">
        <v>1020714</v>
      </c>
      <c r="B30" s="163" t="s">
        <v>281</v>
      </c>
      <c r="C30" s="162" t="s">
        <v>289</v>
      </c>
      <c r="D30" s="163" t="s">
        <v>145</v>
      </c>
      <c r="E30" s="164" t="s">
        <v>10</v>
      </c>
      <c r="F30" s="165" t="s">
        <v>392</v>
      </c>
      <c r="G30" s="162">
        <v>33221</v>
      </c>
      <c r="H30" s="162" t="s">
        <v>482</v>
      </c>
      <c r="I30" s="162" t="s">
        <v>438</v>
      </c>
      <c r="J30" s="164">
        <v>2007</v>
      </c>
      <c r="K30" s="208" t="s">
        <v>260</v>
      </c>
      <c r="L30" s="208" t="s">
        <v>258</v>
      </c>
      <c r="M30" s="208" t="s">
        <v>465</v>
      </c>
      <c r="N30" s="240"/>
    </row>
    <row r="31" spans="1:19" ht="14.25" hidden="1" customHeight="1" x14ac:dyDescent="0.2">
      <c r="A31" s="219">
        <v>1020715</v>
      </c>
      <c r="B31" s="178" t="s">
        <v>250</v>
      </c>
      <c r="C31" s="178" t="s">
        <v>252</v>
      </c>
      <c r="D31" s="178" t="s">
        <v>145</v>
      </c>
      <c r="E31" s="175" t="s">
        <v>9</v>
      </c>
      <c r="F31" s="173" t="s">
        <v>355</v>
      </c>
      <c r="G31" s="219">
        <v>38809</v>
      </c>
      <c r="H31" s="177" t="s">
        <v>479</v>
      </c>
      <c r="I31" s="177" t="s">
        <v>418</v>
      </c>
      <c r="J31" s="179">
        <v>2010</v>
      </c>
      <c r="K31" s="179" t="s">
        <v>257</v>
      </c>
      <c r="L31" s="179" t="s">
        <v>259</v>
      </c>
      <c r="M31" s="179" t="s">
        <v>462</v>
      </c>
      <c r="N31" s="240"/>
    </row>
    <row r="32" spans="1:19" s="260" customFormat="1" hidden="1" x14ac:dyDescent="0.2">
      <c r="A32" s="162">
        <v>1020716</v>
      </c>
      <c r="B32" s="163" t="s">
        <v>281</v>
      </c>
      <c r="C32" s="162" t="s">
        <v>287</v>
      </c>
      <c r="D32" s="163" t="s">
        <v>150</v>
      </c>
      <c r="E32" s="164" t="s">
        <v>10</v>
      </c>
      <c r="F32" s="165" t="s">
        <v>376</v>
      </c>
      <c r="G32" s="162">
        <v>40389</v>
      </c>
      <c r="H32" s="162" t="s">
        <v>475</v>
      </c>
      <c r="I32" s="162" t="s">
        <v>436</v>
      </c>
      <c r="J32" s="164">
        <v>2008</v>
      </c>
      <c r="K32" s="208" t="s">
        <v>260</v>
      </c>
      <c r="L32" s="208" t="s">
        <v>258</v>
      </c>
      <c r="M32" s="208" t="s">
        <v>468</v>
      </c>
      <c r="N32" s="240"/>
    </row>
    <row r="33" spans="1:14" s="260" customFormat="1" hidden="1" x14ac:dyDescent="0.2">
      <c r="A33" s="162">
        <v>1020717</v>
      </c>
      <c r="B33" s="163" t="s">
        <v>281</v>
      </c>
      <c r="C33" s="162" t="s">
        <v>288</v>
      </c>
      <c r="D33" s="163" t="s">
        <v>103</v>
      </c>
      <c r="E33" s="164" t="s">
        <v>10</v>
      </c>
      <c r="F33" s="165" t="s">
        <v>365</v>
      </c>
      <c r="G33" s="162">
        <v>36657</v>
      </c>
      <c r="H33" s="162" t="s">
        <v>478</v>
      </c>
      <c r="I33" s="162" t="s">
        <v>429</v>
      </c>
      <c r="J33" s="164">
        <v>2007</v>
      </c>
      <c r="K33" s="208" t="s">
        <v>260</v>
      </c>
      <c r="L33" s="208" t="s">
        <v>258</v>
      </c>
      <c r="M33" s="208" t="s">
        <v>465</v>
      </c>
      <c r="N33" s="240"/>
    </row>
    <row r="34" spans="1:14" hidden="1" x14ac:dyDescent="0.2">
      <c r="A34" s="177">
        <v>1020718</v>
      </c>
      <c r="B34" s="178" t="s">
        <v>281</v>
      </c>
      <c r="C34" s="177" t="s">
        <v>284</v>
      </c>
      <c r="D34" s="178" t="s">
        <v>103</v>
      </c>
      <c r="E34" s="175" t="s">
        <v>9</v>
      </c>
      <c r="F34" s="173" t="s">
        <v>339</v>
      </c>
      <c r="G34" s="177">
        <v>35430</v>
      </c>
      <c r="H34" s="177" t="s">
        <v>472</v>
      </c>
      <c r="I34" s="177" t="s">
        <v>409</v>
      </c>
      <c r="J34" s="175">
        <v>2009</v>
      </c>
      <c r="K34" s="179" t="s">
        <v>260</v>
      </c>
      <c r="L34" s="179" t="s">
        <v>258</v>
      </c>
      <c r="M34" s="179" t="s">
        <v>461</v>
      </c>
      <c r="N34" s="240"/>
    </row>
    <row r="35" spans="1:14" hidden="1" x14ac:dyDescent="0.2">
      <c r="A35" s="177">
        <v>1020719</v>
      </c>
      <c r="B35" s="178" t="s">
        <v>281</v>
      </c>
      <c r="C35" s="177" t="s">
        <v>284</v>
      </c>
      <c r="D35" s="178" t="s">
        <v>103</v>
      </c>
      <c r="E35" s="175" t="s">
        <v>9</v>
      </c>
      <c r="F35" s="173" t="s">
        <v>341</v>
      </c>
      <c r="G35" s="177">
        <v>40385</v>
      </c>
      <c r="H35" s="177" t="s">
        <v>473</v>
      </c>
      <c r="I35" s="177" t="s">
        <v>410</v>
      </c>
      <c r="J35" s="175">
        <v>2010</v>
      </c>
      <c r="K35" s="179" t="s">
        <v>260</v>
      </c>
      <c r="L35" s="179" t="s">
        <v>258</v>
      </c>
      <c r="M35" s="179" t="s">
        <v>460</v>
      </c>
      <c r="N35" s="240"/>
    </row>
    <row r="36" spans="1:14" hidden="1" x14ac:dyDescent="0.2">
      <c r="A36" s="224">
        <v>1209882</v>
      </c>
      <c r="B36" s="159" t="s">
        <v>149</v>
      </c>
      <c r="C36" s="159" t="s">
        <v>143</v>
      </c>
      <c r="D36" s="159" t="s">
        <v>103</v>
      </c>
      <c r="E36" s="157" t="str">
        <f>IF(OR(J36=2007,J36=2008),"DH14",IF(OR(J36=2009,J36=2010),"DH12","DH10"))</f>
        <v>DH10</v>
      </c>
      <c r="F36" s="161" t="s">
        <v>313</v>
      </c>
      <c r="G36" s="224">
        <v>40011</v>
      </c>
      <c r="H36" s="158" t="s">
        <v>169</v>
      </c>
      <c r="I36" s="158" t="s">
        <v>170</v>
      </c>
      <c r="J36" s="160">
        <v>2012</v>
      </c>
      <c r="K36" s="160" t="s">
        <v>260</v>
      </c>
      <c r="L36" s="160" t="s">
        <v>258</v>
      </c>
      <c r="M36" s="160" t="s">
        <v>456</v>
      </c>
      <c r="N36" s="240"/>
    </row>
    <row r="37" spans="1:14" hidden="1" x14ac:dyDescent="0.2">
      <c r="A37" s="225">
        <v>1209892</v>
      </c>
      <c r="B37" s="163" t="s">
        <v>149</v>
      </c>
      <c r="C37" s="163" t="s">
        <v>146</v>
      </c>
      <c r="D37" s="163" t="s">
        <v>145</v>
      </c>
      <c r="E37" s="164" t="str">
        <f>IF(OR(J37=2007,J37=2008),"DH14",IF(OR(J37=2009,J37=2010),"DH12","DH10"))</f>
        <v>DH14</v>
      </c>
      <c r="F37" s="165" t="s">
        <v>378</v>
      </c>
      <c r="G37" s="225">
        <v>40266</v>
      </c>
      <c r="H37" s="162" t="s">
        <v>169</v>
      </c>
      <c r="I37" s="162" t="s">
        <v>178</v>
      </c>
      <c r="J37" s="208">
        <v>2008</v>
      </c>
      <c r="K37" s="208" t="s">
        <v>260</v>
      </c>
      <c r="L37" s="208" t="s">
        <v>258</v>
      </c>
      <c r="M37" s="208" t="s">
        <v>467</v>
      </c>
      <c r="N37" s="240"/>
    </row>
    <row r="38" spans="1:14" hidden="1" x14ac:dyDescent="0.2">
      <c r="A38" s="177">
        <v>1210936</v>
      </c>
      <c r="B38" s="178" t="s">
        <v>149</v>
      </c>
      <c r="C38" s="177" t="s">
        <v>144</v>
      </c>
      <c r="D38" s="178" t="s">
        <v>145</v>
      </c>
      <c r="E38" s="175" t="str">
        <f>IF(OR(J38=2007,J38=2008),"DH14",IF(OR(J38=2009,J38=2010),"DH12","DH10"))</f>
        <v>DH12</v>
      </c>
      <c r="F38" s="173" t="s">
        <v>362</v>
      </c>
      <c r="G38" s="177">
        <v>33260</v>
      </c>
      <c r="H38" s="177" t="s">
        <v>173</v>
      </c>
      <c r="I38" s="177" t="s">
        <v>174</v>
      </c>
      <c r="J38" s="175">
        <v>2010</v>
      </c>
      <c r="K38" s="179" t="s">
        <v>260</v>
      </c>
      <c r="L38" s="179" t="s">
        <v>258</v>
      </c>
      <c r="M38" s="179" t="s">
        <v>463</v>
      </c>
      <c r="N38" s="240"/>
    </row>
    <row r="39" spans="1:14" hidden="1" x14ac:dyDescent="0.2">
      <c r="A39" s="224">
        <v>1285001</v>
      </c>
      <c r="B39" s="159" t="s">
        <v>142</v>
      </c>
      <c r="C39" s="159" t="s">
        <v>304</v>
      </c>
      <c r="D39" s="159" t="s">
        <v>145</v>
      </c>
      <c r="E39" s="157" t="s">
        <v>8</v>
      </c>
      <c r="F39" s="161" t="s">
        <v>322</v>
      </c>
      <c r="G39" s="158" t="s">
        <v>665</v>
      </c>
      <c r="H39" s="158" t="s">
        <v>665</v>
      </c>
      <c r="I39" s="158" t="s">
        <v>665</v>
      </c>
      <c r="J39" s="160"/>
      <c r="K39" s="160" t="s">
        <v>260</v>
      </c>
      <c r="L39" s="160" t="s">
        <v>259</v>
      </c>
      <c r="M39" s="160" t="s">
        <v>459</v>
      </c>
      <c r="N39" s="240"/>
    </row>
    <row r="40" spans="1:14" hidden="1" x14ac:dyDescent="0.2">
      <c r="A40" s="162">
        <v>1910515</v>
      </c>
      <c r="B40" s="163" t="s">
        <v>13</v>
      </c>
      <c r="C40" s="162" t="s">
        <v>666</v>
      </c>
      <c r="D40" s="163" t="s">
        <v>145</v>
      </c>
      <c r="E40" s="164" t="str">
        <f>IF(J40="","",IF(OR(J40=2007,J40=2008),"DH14",IF(OR(J40=2009,J40=2010),"DH12","DH10")))</f>
        <v>DH14</v>
      </c>
      <c r="F40" s="165" t="s">
        <v>388</v>
      </c>
      <c r="G40" s="162">
        <v>38637</v>
      </c>
      <c r="H40" s="162" t="s">
        <v>444</v>
      </c>
      <c r="I40" s="162" t="s">
        <v>280</v>
      </c>
      <c r="J40" s="164">
        <v>2008</v>
      </c>
      <c r="K40" s="208" t="s">
        <v>257</v>
      </c>
      <c r="L40" s="208" t="s">
        <v>259</v>
      </c>
      <c r="M40" s="208" t="s">
        <v>468</v>
      </c>
      <c r="N40" s="240"/>
    </row>
    <row r="41" spans="1:14" hidden="1" x14ac:dyDescent="0.2">
      <c r="A41" s="162">
        <v>1910517</v>
      </c>
      <c r="B41" s="163" t="s">
        <v>13</v>
      </c>
      <c r="C41" s="162" t="s">
        <v>452</v>
      </c>
      <c r="D41" s="163" t="s">
        <v>145</v>
      </c>
      <c r="E41" s="164" t="str">
        <f>IF(J41="","",IF(OR(J41=2007,J41=2008),"DH14",IF(OR(J41=2009,J41=2010),"DH12","DH10")))</f>
        <v>DH14</v>
      </c>
      <c r="F41" s="165" t="s">
        <v>398</v>
      </c>
      <c r="G41" s="162">
        <v>38639</v>
      </c>
      <c r="H41" s="162" t="s">
        <v>442</v>
      </c>
      <c r="I41" s="162" t="s">
        <v>443</v>
      </c>
      <c r="J41" s="164">
        <v>2008</v>
      </c>
      <c r="K41" s="208" t="s">
        <v>257</v>
      </c>
      <c r="L41" s="208" t="s">
        <v>259</v>
      </c>
      <c r="M41" s="208" t="s">
        <v>467</v>
      </c>
      <c r="N41" s="240"/>
    </row>
    <row r="42" spans="1:14" s="260" customFormat="1" hidden="1" x14ac:dyDescent="0.2">
      <c r="A42" s="158">
        <v>1999070</v>
      </c>
      <c r="B42" s="159" t="s">
        <v>250</v>
      </c>
      <c r="C42" s="158" t="s">
        <v>251</v>
      </c>
      <c r="D42" s="159" t="s">
        <v>145</v>
      </c>
      <c r="E42" s="157" t="s">
        <v>8</v>
      </c>
      <c r="F42" s="161" t="s">
        <v>324</v>
      </c>
      <c r="G42" s="158">
        <v>40953</v>
      </c>
      <c r="H42" s="158" t="s">
        <v>474</v>
      </c>
      <c r="I42" s="158" t="s">
        <v>405</v>
      </c>
      <c r="J42" s="157">
        <v>2011</v>
      </c>
      <c r="K42" s="160" t="s">
        <v>257</v>
      </c>
      <c r="L42" s="160" t="s">
        <v>259</v>
      </c>
      <c r="M42" s="160" t="s">
        <v>458</v>
      </c>
      <c r="N42" s="240"/>
    </row>
    <row r="43" spans="1:14" s="260" customFormat="1" hidden="1" x14ac:dyDescent="0.2">
      <c r="A43" s="225">
        <v>2017713</v>
      </c>
      <c r="B43" s="163" t="s">
        <v>152</v>
      </c>
      <c r="C43" s="163" t="s">
        <v>208</v>
      </c>
      <c r="D43" s="163" t="s">
        <v>150</v>
      </c>
      <c r="E43" s="164" t="str">
        <f>IF(OR(J43=2007,J43=2008),"DH14",IF(OR(J43=2009,J43=2010),"DH12","DH10"))</f>
        <v>DH14</v>
      </c>
      <c r="F43" s="165" t="s">
        <v>374</v>
      </c>
      <c r="G43" s="225">
        <v>39028</v>
      </c>
      <c r="H43" s="162" t="s">
        <v>195</v>
      </c>
      <c r="I43" s="162" t="s">
        <v>196</v>
      </c>
      <c r="J43" s="208">
        <v>2007</v>
      </c>
      <c r="K43" s="208" t="s">
        <v>260</v>
      </c>
      <c r="L43" s="208" t="s">
        <v>258</v>
      </c>
      <c r="M43" s="208" t="s">
        <v>466</v>
      </c>
      <c r="N43" s="240"/>
    </row>
    <row r="44" spans="1:14" hidden="1" x14ac:dyDescent="0.2">
      <c r="A44" s="162">
        <v>2017715</v>
      </c>
      <c r="B44" s="163" t="s">
        <v>152</v>
      </c>
      <c r="C44" s="162" t="s">
        <v>209</v>
      </c>
      <c r="D44" s="163" t="s">
        <v>145</v>
      </c>
      <c r="E44" s="164" t="str">
        <f>IF(OR(J44=2007,J44=2008),"DH14",IF(OR(J44=2009,J44=2010),"DH12","DH10"))</f>
        <v>DH14</v>
      </c>
      <c r="F44" s="165" t="s">
        <v>389</v>
      </c>
      <c r="G44" s="162">
        <v>40495</v>
      </c>
      <c r="H44" s="162" t="s">
        <v>199</v>
      </c>
      <c r="I44" s="162" t="s">
        <v>200</v>
      </c>
      <c r="J44" s="164">
        <v>2007</v>
      </c>
      <c r="K44" s="208" t="s">
        <v>260</v>
      </c>
      <c r="L44" s="208" t="s">
        <v>258</v>
      </c>
      <c r="M44" s="208" t="s">
        <v>468</v>
      </c>
      <c r="N44" s="240"/>
    </row>
    <row r="45" spans="1:14" hidden="1" x14ac:dyDescent="0.2">
      <c r="A45" s="225">
        <v>2017717</v>
      </c>
      <c r="B45" s="163" t="s">
        <v>152</v>
      </c>
      <c r="C45" s="163" t="s">
        <v>210</v>
      </c>
      <c r="D45" s="163" t="s">
        <v>145</v>
      </c>
      <c r="E45" s="164" t="str">
        <f>IF(OR(J45=2007,J45=2008),"DH14",IF(OR(J45=2009,J45=2010),"DH12","DH10"))</f>
        <v>DH14</v>
      </c>
      <c r="F45" s="165" t="s">
        <v>384</v>
      </c>
      <c r="G45" s="225">
        <v>38531</v>
      </c>
      <c r="H45" s="162" t="s">
        <v>199</v>
      </c>
      <c r="I45" s="162" t="s">
        <v>203</v>
      </c>
      <c r="J45" s="208">
        <v>2007</v>
      </c>
      <c r="K45" s="208" t="s">
        <v>260</v>
      </c>
      <c r="L45" s="208" t="s">
        <v>258</v>
      </c>
      <c r="M45" s="208" t="s">
        <v>465</v>
      </c>
      <c r="N45" s="240"/>
    </row>
    <row r="46" spans="1:14" hidden="1" x14ac:dyDescent="0.2">
      <c r="A46" s="225">
        <v>2017721</v>
      </c>
      <c r="B46" s="163" t="s">
        <v>152</v>
      </c>
      <c r="C46" s="163" t="s">
        <v>208</v>
      </c>
      <c r="D46" s="163" t="s">
        <v>150</v>
      </c>
      <c r="E46" s="164" t="str">
        <f>IF(OR(J46=2007,J46=2008),"DH14",IF(OR(J46=2009,J46=2010),"DH12","DH10"))</f>
        <v>DH14</v>
      </c>
      <c r="F46" s="165" t="s">
        <v>387</v>
      </c>
      <c r="G46" s="225">
        <v>38935</v>
      </c>
      <c r="H46" s="162" t="s">
        <v>197</v>
      </c>
      <c r="I46" s="162" t="s">
        <v>198</v>
      </c>
      <c r="J46" s="208">
        <v>2007</v>
      </c>
      <c r="K46" s="208" t="s">
        <v>260</v>
      </c>
      <c r="L46" s="208" t="s">
        <v>258</v>
      </c>
      <c r="M46" s="208" t="s">
        <v>465</v>
      </c>
      <c r="N46" s="240"/>
    </row>
    <row r="47" spans="1:14" hidden="1" x14ac:dyDescent="0.2">
      <c r="A47" s="158">
        <v>2017722</v>
      </c>
      <c r="B47" s="159" t="s">
        <v>152</v>
      </c>
      <c r="C47" s="158" t="s">
        <v>148</v>
      </c>
      <c r="D47" s="159" t="s">
        <v>151</v>
      </c>
      <c r="E47" s="157" t="str">
        <f>IF(OR(J47=2007,J47=2008),"DH14",IF(OR(J47=2009,J47=2010),"DH12","DH10"))</f>
        <v>DH10</v>
      </c>
      <c r="F47" s="161" t="s">
        <v>336</v>
      </c>
      <c r="G47" s="158">
        <v>39951</v>
      </c>
      <c r="H47" s="158" t="s">
        <v>199</v>
      </c>
      <c r="I47" s="158" t="s">
        <v>206</v>
      </c>
      <c r="J47" s="157">
        <v>2011</v>
      </c>
      <c r="K47" s="160" t="s">
        <v>260</v>
      </c>
      <c r="L47" s="160" t="s">
        <v>258</v>
      </c>
      <c r="M47" s="160" t="s">
        <v>459</v>
      </c>
      <c r="N47" s="240"/>
    </row>
    <row r="48" spans="1:14" hidden="1" x14ac:dyDescent="0.2">
      <c r="A48" s="162">
        <v>2017728</v>
      </c>
      <c r="B48" s="163" t="s">
        <v>152</v>
      </c>
      <c r="C48" s="162" t="s">
        <v>209</v>
      </c>
      <c r="D48" s="163" t="s">
        <v>145</v>
      </c>
      <c r="E48" s="164" t="str">
        <f>IF(OR(J48=2007,J48=2008),"DH14",IF(OR(J48=2009,J48=2010),"DH12","DH10"))</f>
        <v>DH14</v>
      </c>
      <c r="F48" s="165" t="s">
        <v>390</v>
      </c>
      <c r="G48" s="162">
        <v>40494</v>
      </c>
      <c r="H48" s="162" t="s">
        <v>201</v>
      </c>
      <c r="I48" s="162" t="s">
        <v>202</v>
      </c>
      <c r="J48" s="164">
        <v>2007</v>
      </c>
      <c r="K48" s="208" t="s">
        <v>260</v>
      </c>
      <c r="L48" s="208" t="s">
        <v>258</v>
      </c>
      <c r="M48" s="208" t="s">
        <v>467</v>
      </c>
      <c r="N48" s="240"/>
    </row>
    <row r="49" spans="1:15" hidden="1" x14ac:dyDescent="0.2">
      <c r="A49" s="177">
        <v>2037270</v>
      </c>
      <c r="B49" s="178" t="s">
        <v>149</v>
      </c>
      <c r="C49" s="177" t="s">
        <v>144</v>
      </c>
      <c r="D49" s="178" t="s">
        <v>145</v>
      </c>
      <c r="E49" s="175" t="str">
        <f>IF(OR(J49=2007,J49=2008),"DH14",IF(OR(J49=2009,J49=2010),"DH12","DH10"))</f>
        <v>DH12</v>
      </c>
      <c r="F49" s="173" t="s">
        <v>367</v>
      </c>
      <c r="G49" s="177">
        <v>29271</v>
      </c>
      <c r="H49" s="177" t="s">
        <v>175</v>
      </c>
      <c r="I49" s="177" t="s">
        <v>176</v>
      </c>
      <c r="J49" s="175">
        <v>2009</v>
      </c>
      <c r="K49" s="179" t="s">
        <v>260</v>
      </c>
      <c r="L49" s="179" t="s">
        <v>258</v>
      </c>
      <c r="M49" s="179" t="s">
        <v>462</v>
      </c>
      <c r="N49" s="240"/>
    </row>
    <row r="50" spans="1:15" hidden="1" x14ac:dyDescent="0.2">
      <c r="A50" s="225">
        <v>2039903</v>
      </c>
      <c r="B50" s="163" t="s">
        <v>11</v>
      </c>
      <c r="C50" s="163" t="s">
        <v>155</v>
      </c>
      <c r="D50" s="163" t="s">
        <v>145</v>
      </c>
      <c r="E50" s="164" t="str">
        <f>IF(OR(J50=2007,J50=2008),"DH14",IF(OR(J50=2009,J50=2010),"DH12","DH10"))</f>
        <v>DH14</v>
      </c>
      <c r="F50" s="165" t="s">
        <v>382</v>
      </c>
      <c r="G50" s="225">
        <v>39931</v>
      </c>
      <c r="H50" s="162" t="s">
        <v>22</v>
      </c>
      <c r="I50" s="162" t="s">
        <v>181</v>
      </c>
      <c r="J50" s="208">
        <v>2008</v>
      </c>
      <c r="K50" s="208" t="s">
        <v>256</v>
      </c>
      <c r="L50" s="208" t="s">
        <v>258</v>
      </c>
      <c r="M50" s="208" t="s">
        <v>467</v>
      </c>
      <c r="N50" s="240"/>
      <c r="O50" s="260"/>
    </row>
    <row r="51" spans="1:15" s="260" customFormat="1" hidden="1" x14ac:dyDescent="0.2">
      <c r="A51" s="158">
        <v>2039904</v>
      </c>
      <c r="B51" s="159" t="s">
        <v>11</v>
      </c>
      <c r="C51" s="158" t="s">
        <v>162</v>
      </c>
      <c r="D51" s="159" t="s">
        <v>151</v>
      </c>
      <c r="E51" s="157" t="s">
        <v>8</v>
      </c>
      <c r="F51" s="161" t="s">
        <v>335</v>
      </c>
      <c r="G51" s="158">
        <v>40122</v>
      </c>
      <c r="H51" s="158" t="s">
        <v>24</v>
      </c>
      <c r="I51" s="158" t="s">
        <v>211</v>
      </c>
      <c r="J51" s="157">
        <v>2010</v>
      </c>
      <c r="K51" s="160" t="s">
        <v>257</v>
      </c>
      <c r="L51" s="160" t="s">
        <v>258</v>
      </c>
      <c r="M51" s="160" t="s">
        <v>456</v>
      </c>
      <c r="N51" s="240"/>
    </row>
    <row r="52" spans="1:15" s="260" customFormat="1" hidden="1" x14ac:dyDescent="0.2">
      <c r="A52" s="158">
        <v>2039905</v>
      </c>
      <c r="B52" s="159" t="s">
        <v>11</v>
      </c>
      <c r="C52" s="158" t="s">
        <v>161</v>
      </c>
      <c r="D52" s="159" t="s">
        <v>150</v>
      </c>
      <c r="E52" s="157" t="str">
        <f>IF(OR(J52=2007,J52=2008),"DH14",IF(OR(J52=2009,J52=2010),"DH12","DH10"))</f>
        <v>DH10</v>
      </c>
      <c r="F52" s="161" t="s">
        <v>319</v>
      </c>
      <c r="G52" s="158">
        <v>40543</v>
      </c>
      <c r="H52" s="158" t="s">
        <v>28</v>
      </c>
      <c r="I52" s="158" t="s">
        <v>192</v>
      </c>
      <c r="J52" s="157">
        <v>2013</v>
      </c>
      <c r="K52" s="160" t="s">
        <v>257</v>
      </c>
      <c r="L52" s="160" t="s">
        <v>258</v>
      </c>
      <c r="M52" s="160" t="s">
        <v>458</v>
      </c>
      <c r="N52" s="240"/>
    </row>
    <row r="53" spans="1:15" s="269" customFormat="1" hidden="1" x14ac:dyDescent="0.2">
      <c r="A53" s="158">
        <v>2039908</v>
      </c>
      <c r="B53" s="159" t="s">
        <v>11</v>
      </c>
      <c r="C53" s="158" t="s">
        <v>160</v>
      </c>
      <c r="D53" s="159" t="s">
        <v>103</v>
      </c>
      <c r="E53" s="157" t="str">
        <f>IF(OR(J53=2007,J53=2008),"DH14",IF(OR(J53=2009,J53=2010),"DH12","DH10"))</f>
        <v>DH10</v>
      </c>
      <c r="F53" s="161" t="s">
        <v>316</v>
      </c>
      <c r="G53" s="158">
        <v>40278</v>
      </c>
      <c r="H53" s="158" t="s">
        <v>29</v>
      </c>
      <c r="I53" s="158" t="s">
        <v>189</v>
      </c>
      <c r="J53" s="157">
        <v>2013</v>
      </c>
      <c r="K53" s="160" t="s">
        <v>257</v>
      </c>
      <c r="L53" s="160" t="s">
        <v>258</v>
      </c>
      <c r="M53" s="160" t="s">
        <v>457</v>
      </c>
      <c r="N53" s="240"/>
      <c r="O53" s="260"/>
    </row>
    <row r="54" spans="1:15" s="271" customFormat="1" ht="15" hidden="1" customHeight="1" x14ac:dyDescent="0.2">
      <c r="A54" s="219">
        <v>2039909</v>
      </c>
      <c r="B54" s="178" t="s">
        <v>11</v>
      </c>
      <c r="C54" s="178" t="s">
        <v>157</v>
      </c>
      <c r="D54" s="178" t="s">
        <v>103</v>
      </c>
      <c r="E54" s="175" t="str">
        <f>IF(OR(J54=2007,J54=2008),"DH14",IF(OR(J54=2009,J54=2010),"DH12","DH10"))</f>
        <v>DH12</v>
      </c>
      <c r="F54" s="173" t="s">
        <v>337</v>
      </c>
      <c r="G54" s="219">
        <v>37109</v>
      </c>
      <c r="H54" s="177" t="s">
        <v>26</v>
      </c>
      <c r="I54" s="177" t="s">
        <v>183</v>
      </c>
      <c r="J54" s="179">
        <v>2010</v>
      </c>
      <c r="K54" s="179" t="s">
        <v>256</v>
      </c>
      <c r="L54" s="179" t="s">
        <v>259</v>
      </c>
      <c r="M54" s="179" t="s">
        <v>460</v>
      </c>
      <c r="N54" s="240"/>
      <c r="O54" s="260"/>
    </row>
    <row r="55" spans="1:15" s="260" customFormat="1" hidden="1" x14ac:dyDescent="0.2">
      <c r="A55" s="219">
        <v>2039910</v>
      </c>
      <c r="B55" s="178" t="s">
        <v>11</v>
      </c>
      <c r="C55" s="178" t="s">
        <v>163</v>
      </c>
      <c r="D55" s="178" t="s">
        <v>150</v>
      </c>
      <c r="E55" s="175" t="str">
        <f>IF(OR(J55=2007,J55=2008),"DH14",IF(OR(J55=2009,J55=2010),"DH12","DH10"))</f>
        <v>DH12</v>
      </c>
      <c r="F55" s="173" t="s">
        <v>346</v>
      </c>
      <c r="G55" s="219">
        <v>41249</v>
      </c>
      <c r="H55" s="177" t="s">
        <v>33</v>
      </c>
      <c r="I55" s="177" t="s">
        <v>194</v>
      </c>
      <c r="J55" s="179">
        <v>2010</v>
      </c>
      <c r="K55" s="179" t="s">
        <v>257</v>
      </c>
      <c r="L55" s="179" t="s">
        <v>258</v>
      </c>
      <c r="M55" s="179" t="s">
        <v>461</v>
      </c>
      <c r="N55" s="240"/>
    </row>
    <row r="56" spans="1:15" s="260" customFormat="1" ht="15.75" hidden="1" customHeight="1" x14ac:dyDescent="0.2">
      <c r="A56" s="225">
        <v>2049174</v>
      </c>
      <c r="B56" s="163" t="s">
        <v>13</v>
      </c>
      <c r="C56" s="163" t="s">
        <v>453</v>
      </c>
      <c r="D56" s="163" t="s">
        <v>103</v>
      </c>
      <c r="E56" s="164" t="str">
        <f>IF(J56="","",IF(OR(J56=2007,J56=2008),"DH14",IF(OR(J56=2009,J56=2010),"DH12","DH10")))</f>
        <v>DH14</v>
      </c>
      <c r="F56" s="165" t="s">
        <v>396</v>
      </c>
      <c r="G56" s="225">
        <v>27680</v>
      </c>
      <c r="H56" s="162" t="s">
        <v>446</v>
      </c>
      <c r="I56" s="162" t="s">
        <v>447</v>
      </c>
      <c r="J56" s="208">
        <v>2007</v>
      </c>
      <c r="K56" s="208" t="s">
        <v>256</v>
      </c>
      <c r="L56" s="208" t="s">
        <v>259</v>
      </c>
      <c r="M56" s="208" t="s">
        <v>466</v>
      </c>
      <c r="N56" s="240"/>
      <c r="O56" s="134"/>
    </row>
    <row r="57" spans="1:15" ht="15.75" hidden="1" customHeight="1" x14ac:dyDescent="0.2">
      <c r="A57" s="225">
        <v>2061522</v>
      </c>
      <c r="B57" s="163" t="s">
        <v>13</v>
      </c>
      <c r="C57" s="163" t="s">
        <v>453</v>
      </c>
      <c r="D57" s="163" t="s">
        <v>103</v>
      </c>
      <c r="E57" s="164" t="str">
        <f>IF(J57="","",IF(OR(J57=2007,J57=2008),"DH14",IF(OR(J57=2009,J57=2010),"DH12","DH10")))</f>
        <v>DH14</v>
      </c>
      <c r="F57" s="165" t="s">
        <v>395</v>
      </c>
      <c r="G57" s="225">
        <v>40626</v>
      </c>
      <c r="H57" s="162" t="s">
        <v>445</v>
      </c>
      <c r="I57" s="162" t="s">
        <v>141</v>
      </c>
      <c r="J57" s="208">
        <v>2007</v>
      </c>
      <c r="K57" s="208" t="s">
        <v>256</v>
      </c>
      <c r="L57" s="208" t="s">
        <v>259</v>
      </c>
      <c r="M57" s="208" t="s">
        <v>465</v>
      </c>
      <c r="N57" s="240"/>
    </row>
    <row r="58" spans="1:15" ht="15.75" hidden="1" customHeight="1" x14ac:dyDescent="0.2">
      <c r="A58" s="162">
        <v>2061530</v>
      </c>
      <c r="B58" s="163" t="s">
        <v>13</v>
      </c>
      <c r="C58" s="162" t="s">
        <v>454</v>
      </c>
      <c r="D58" s="163" t="s">
        <v>150</v>
      </c>
      <c r="E58" s="164" t="str">
        <f>IF(J58="","",IF(OR(J58=2007,J58=2008),"DH14",IF(OR(J58=2009,J58=2010),"DH12","DH10")))</f>
        <v>DH14</v>
      </c>
      <c r="F58" s="165" t="s">
        <v>397</v>
      </c>
      <c r="G58" s="162">
        <v>36880</v>
      </c>
      <c r="H58" s="162" t="s">
        <v>448</v>
      </c>
      <c r="I58" s="162" t="s">
        <v>449</v>
      </c>
      <c r="J58" s="164">
        <v>2007</v>
      </c>
      <c r="K58" s="208" t="s">
        <v>255</v>
      </c>
      <c r="L58" s="208" t="s">
        <v>259</v>
      </c>
      <c r="M58" s="208" t="s">
        <v>467</v>
      </c>
      <c r="N58" s="240"/>
    </row>
    <row r="59" spans="1:15" hidden="1" x14ac:dyDescent="0.2">
      <c r="A59" s="162">
        <v>2074297</v>
      </c>
      <c r="B59" s="163" t="s">
        <v>11</v>
      </c>
      <c r="C59" s="162" t="s">
        <v>154</v>
      </c>
      <c r="D59" s="163" t="s">
        <v>145</v>
      </c>
      <c r="E59" s="164" t="str">
        <f>IF(OR(J59=2007,J59=2008),"DH14",IF(OR(J59=2009,J59=2010),"DH12","DH10"))</f>
        <v>DH14</v>
      </c>
      <c r="F59" s="165" t="s">
        <v>380</v>
      </c>
      <c r="G59" s="162">
        <v>30002</v>
      </c>
      <c r="H59" s="162" t="s">
        <v>20</v>
      </c>
      <c r="I59" s="162" t="s">
        <v>179</v>
      </c>
      <c r="J59" s="164">
        <v>2008</v>
      </c>
      <c r="K59" s="208" t="s">
        <v>255</v>
      </c>
      <c r="L59" s="208" t="s">
        <v>258</v>
      </c>
      <c r="M59" s="208" t="s">
        <v>466</v>
      </c>
      <c r="N59" s="240"/>
    </row>
    <row r="60" spans="1:15" hidden="1" x14ac:dyDescent="0.2">
      <c r="A60" s="224">
        <v>2086248</v>
      </c>
      <c r="B60" s="159" t="s">
        <v>142</v>
      </c>
      <c r="C60" s="159" t="s">
        <v>304</v>
      </c>
      <c r="D60" s="159" t="s">
        <v>145</v>
      </c>
      <c r="E60" s="157" t="s">
        <v>8</v>
      </c>
      <c r="F60" s="161" t="s">
        <v>323</v>
      </c>
      <c r="G60" s="158" t="s">
        <v>663</v>
      </c>
      <c r="H60" s="158" t="s">
        <v>663</v>
      </c>
      <c r="I60" s="158" t="s">
        <v>663</v>
      </c>
      <c r="J60" s="160"/>
      <c r="K60" s="160" t="s">
        <v>260</v>
      </c>
      <c r="L60" s="160" t="s">
        <v>259</v>
      </c>
      <c r="M60" s="160" t="s">
        <v>458</v>
      </c>
      <c r="N60" s="240"/>
      <c r="O60" s="260"/>
    </row>
    <row r="61" spans="1:15" s="260" customFormat="1" ht="12.75" hidden="1" customHeight="1" x14ac:dyDescent="0.2">
      <c r="A61" s="225">
        <v>2086249</v>
      </c>
      <c r="B61" s="163" t="s">
        <v>142</v>
      </c>
      <c r="C61" s="163" t="s">
        <v>666</v>
      </c>
      <c r="D61" s="163" t="s">
        <v>145</v>
      </c>
      <c r="E61" s="164" t="s">
        <v>10</v>
      </c>
      <c r="F61" s="165" t="s">
        <v>379</v>
      </c>
      <c r="G61" s="225"/>
      <c r="H61" s="162" t="s">
        <v>403</v>
      </c>
      <c r="I61" s="162" t="s">
        <v>664</v>
      </c>
      <c r="J61" s="208"/>
      <c r="K61" s="208" t="s">
        <v>260</v>
      </c>
      <c r="L61" s="208" t="s">
        <v>259</v>
      </c>
      <c r="M61" s="208" t="s">
        <v>465</v>
      </c>
      <c r="N61" s="240"/>
    </row>
    <row r="62" spans="1:15" s="260" customFormat="1" ht="12.75" hidden="1" customHeight="1" x14ac:dyDescent="0.25">
      <c r="A62" s="221">
        <v>2113817</v>
      </c>
      <c r="B62" s="189" t="s">
        <v>250</v>
      </c>
      <c r="C62" s="188" t="s">
        <v>906</v>
      </c>
      <c r="D62" s="189" t="s">
        <v>151</v>
      </c>
      <c r="E62" s="222" t="s">
        <v>10</v>
      </c>
      <c r="F62" s="218"/>
      <c r="G62" s="221">
        <v>38932</v>
      </c>
      <c r="H62" s="223" t="s">
        <v>480</v>
      </c>
      <c r="I62" s="223" t="s">
        <v>471</v>
      </c>
      <c r="J62" s="222">
        <v>2007</v>
      </c>
      <c r="K62" s="190" t="s">
        <v>256</v>
      </c>
      <c r="L62" s="190" t="s">
        <v>259</v>
      </c>
      <c r="M62" s="133"/>
      <c r="N62" s="240"/>
    </row>
    <row r="63" spans="1:15" s="260" customFormat="1" ht="12.75" hidden="1" customHeight="1" x14ac:dyDescent="0.2">
      <c r="A63" s="265">
        <v>2113830</v>
      </c>
      <c r="B63" s="266" t="s">
        <v>240</v>
      </c>
      <c r="C63" s="265" t="s">
        <v>235</v>
      </c>
      <c r="D63" s="266" t="s">
        <v>85</v>
      </c>
      <c r="E63" s="267" t="str">
        <f>IF(J63="","",IF(OR(J63=2007,J63=2008),"DH14",IF(OR(J63=2009,J63=2010),"DH12","DH10")))</f>
        <v>DH14</v>
      </c>
      <c r="F63" s="268" t="s">
        <v>363</v>
      </c>
      <c r="G63" s="265">
        <v>38480</v>
      </c>
      <c r="H63" s="265" t="s">
        <v>241</v>
      </c>
      <c r="I63" s="265" t="s">
        <v>425</v>
      </c>
      <c r="J63" s="164">
        <v>2008</v>
      </c>
      <c r="K63" s="208" t="s">
        <v>256</v>
      </c>
      <c r="L63" s="208" t="s">
        <v>258</v>
      </c>
      <c r="M63" s="208" t="s">
        <v>465</v>
      </c>
      <c r="N63" s="190"/>
    </row>
    <row r="64" spans="1:15" s="260" customFormat="1" hidden="1" x14ac:dyDescent="0.2">
      <c r="A64" s="224">
        <v>2121266</v>
      </c>
      <c r="B64" s="159" t="s">
        <v>149</v>
      </c>
      <c r="C64" s="159" t="s">
        <v>143</v>
      </c>
      <c r="D64" s="159" t="s">
        <v>103</v>
      </c>
      <c r="E64" s="157" t="str">
        <f>IF(OR(J64=2007,J64=2008),"DH14",IF(OR(J64=2009,J64=2010),"DH12","DH10"))</f>
        <v>DH10</v>
      </c>
      <c r="F64" s="161" t="s">
        <v>315</v>
      </c>
      <c r="G64" s="224">
        <v>36727</v>
      </c>
      <c r="H64" s="158" t="s">
        <v>171</v>
      </c>
      <c r="I64" s="158" t="s">
        <v>172</v>
      </c>
      <c r="J64" s="160">
        <v>2011</v>
      </c>
      <c r="K64" s="160" t="s">
        <v>260</v>
      </c>
      <c r="L64" s="160" t="s">
        <v>258</v>
      </c>
      <c r="M64" s="160" t="s">
        <v>457</v>
      </c>
      <c r="N64" s="240"/>
    </row>
    <row r="65" spans="1:15" s="260" customFormat="1" hidden="1" x14ac:dyDescent="0.2">
      <c r="A65" s="219">
        <v>2122188</v>
      </c>
      <c r="B65" s="178" t="s">
        <v>11</v>
      </c>
      <c r="C65" s="178" t="s">
        <v>163</v>
      </c>
      <c r="D65" s="178" t="s">
        <v>150</v>
      </c>
      <c r="E65" s="175" t="str">
        <f>IF(OR(J65=2007,J65=2008),"DH14",IF(OR(J65=2009,J65=2010),"DH12","DH10"))</f>
        <v>DH12</v>
      </c>
      <c r="F65" s="173" t="s">
        <v>345</v>
      </c>
      <c r="G65" s="219">
        <v>38544</v>
      </c>
      <c r="H65" s="177" t="s">
        <v>21</v>
      </c>
      <c r="I65" s="177" t="s">
        <v>212</v>
      </c>
      <c r="J65" s="179">
        <v>2010</v>
      </c>
      <c r="K65" s="179" t="s">
        <v>256</v>
      </c>
      <c r="L65" s="179" t="s">
        <v>258</v>
      </c>
      <c r="M65" s="179" t="s">
        <v>460</v>
      </c>
      <c r="N65" s="240"/>
      <c r="O65" s="134"/>
    </row>
    <row r="66" spans="1:15" hidden="1" x14ac:dyDescent="0.2">
      <c r="A66" s="158">
        <v>2125098</v>
      </c>
      <c r="B66" s="159" t="s">
        <v>149</v>
      </c>
      <c r="C66" s="158" t="s">
        <v>148</v>
      </c>
      <c r="D66" s="159" t="s">
        <v>151</v>
      </c>
      <c r="E66" s="157" t="s">
        <v>8</v>
      </c>
      <c r="F66" s="161" t="s">
        <v>333</v>
      </c>
      <c r="G66" s="158">
        <v>36914</v>
      </c>
      <c r="H66" s="158" t="s">
        <v>147</v>
      </c>
      <c r="I66" s="158" t="s">
        <v>207</v>
      </c>
      <c r="J66" s="157">
        <v>2009</v>
      </c>
      <c r="K66" s="160" t="s">
        <v>260</v>
      </c>
      <c r="L66" s="160" t="s">
        <v>258</v>
      </c>
      <c r="M66" s="160" t="s">
        <v>458</v>
      </c>
      <c r="N66" s="241"/>
    </row>
    <row r="67" spans="1:15" x14ac:dyDescent="0.2">
      <c r="A67" s="224">
        <v>2141779</v>
      </c>
      <c r="B67" s="159" t="s">
        <v>298</v>
      </c>
      <c r="C67" s="159" t="s">
        <v>300</v>
      </c>
      <c r="D67" s="159" t="s">
        <v>150</v>
      </c>
      <c r="E67" s="157" t="str">
        <f>IF(J67="","",IF(OR(J67=2007,J67=2008),"DH14",IF(OR(J67=2009,J67=2010),"DH12","DH10")))</f>
        <v>DH10</v>
      </c>
      <c r="F67" s="161" t="s">
        <v>328</v>
      </c>
      <c r="G67" s="224">
        <v>37641</v>
      </c>
      <c r="H67" s="158" t="s">
        <v>294</v>
      </c>
      <c r="I67" s="158" t="s">
        <v>399</v>
      </c>
      <c r="J67" s="160">
        <v>2011</v>
      </c>
      <c r="K67" s="160" t="s">
        <v>257</v>
      </c>
      <c r="L67" s="160" t="s">
        <v>259</v>
      </c>
      <c r="M67" s="160" t="s">
        <v>456</v>
      </c>
      <c r="N67" s="240"/>
    </row>
    <row r="68" spans="1:15" hidden="1" x14ac:dyDescent="0.2">
      <c r="A68" s="265">
        <v>2144314</v>
      </c>
      <c r="B68" s="266" t="s">
        <v>240</v>
      </c>
      <c r="C68" s="266" t="s">
        <v>229</v>
      </c>
      <c r="D68" s="266" t="s">
        <v>150</v>
      </c>
      <c r="E68" s="267" t="str">
        <f>IF(J68="","",IF(OR(J68=2007,J68=2008),"DH14",IF(OR(J68=2009,J68=2010),"DH12","DH10")))</f>
        <v>DH14</v>
      </c>
      <c r="F68" s="268" t="s">
        <v>369</v>
      </c>
      <c r="G68" s="265">
        <v>36732</v>
      </c>
      <c r="H68" s="265" t="s">
        <v>230</v>
      </c>
      <c r="I68" s="265" t="s">
        <v>431</v>
      </c>
      <c r="J68" s="208">
        <v>2007</v>
      </c>
      <c r="K68" s="208" t="s">
        <v>255</v>
      </c>
      <c r="L68" s="208" t="s">
        <v>258</v>
      </c>
      <c r="M68" s="208" t="s">
        <v>468</v>
      </c>
      <c r="N68" s="190"/>
    </row>
    <row r="69" spans="1:15" hidden="1" x14ac:dyDescent="0.2">
      <c r="A69" s="256">
        <v>2144318</v>
      </c>
      <c r="B69" s="257" t="s">
        <v>240</v>
      </c>
      <c r="C69" s="257" t="s">
        <v>216</v>
      </c>
      <c r="D69" s="257" t="s">
        <v>217</v>
      </c>
      <c r="E69" s="258" t="str">
        <f>IF(J69="","",IF(OR(J69=2007,J69=2008),"DH14",IF(OR(J69=2009,J69=2010),"DH12","DH10")))</f>
        <v>DH12</v>
      </c>
      <c r="F69" s="259" t="s">
        <v>351</v>
      </c>
      <c r="G69" s="256">
        <v>36704</v>
      </c>
      <c r="H69" s="256" t="s">
        <v>218</v>
      </c>
      <c r="I69" s="256" t="s">
        <v>416</v>
      </c>
      <c r="J69" s="179">
        <v>2009</v>
      </c>
      <c r="K69" s="179" t="s">
        <v>256</v>
      </c>
      <c r="L69" s="179" t="s">
        <v>258</v>
      </c>
      <c r="M69" s="179" t="s">
        <v>460</v>
      </c>
      <c r="N69" s="190"/>
    </row>
    <row r="70" spans="1:15" hidden="1" x14ac:dyDescent="0.2">
      <c r="A70" s="158">
        <v>2147065</v>
      </c>
      <c r="B70" s="159" t="s">
        <v>11</v>
      </c>
      <c r="C70" s="158" t="s">
        <v>161</v>
      </c>
      <c r="D70" s="159" t="s">
        <v>150</v>
      </c>
      <c r="E70" s="157" t="str">
        <f>IF(OR(J70=2007,J70=2008),"DH14",IF(OR(J70=2009,J70=2010),"DH12","DH10"))</f>
        <v>DH10</v>
      </c>
      <c r="F70" s="161" t="s">
        <v>327</v>
      </c>
      <c r="G70" s="158">
        <v>40259</v>
      </c>
      <c r="H70" s="158" t="s">
        <v>30</v>
      </c>
      <c r="I70" s="158" t="s">
        <v>191</v>
      </c>
      <c r="J70" s="157">
        <v>2012</v>
      </c>
      <c r="K70" s="160" t="s">
        <v>257</v>
      </c>
      <c r="L70" s="160" t="s">
        <v>259</v>
      </c>
      <c r="M70" s="160" t="s">
        <v>459</v>
      </c>
      <c r="N70" s="240"/>
    </row>
    <row r="71" spans="1:15" hidden="1" x14ac:dyDescent="0.2">
      <c r="A71" s="219">
        <v>2147069</v>
      </c>
      <c r="B71" s="178" t="s">
        <v>11</v>
      </c>
      <c r="C71" s="178" t="s">
        <v>157</v>
      </c>
      <c r="D71" s="178" t="s">
        <v>103</v>
      </c>
      <c r="E71" s="175" t="str">
        <f>IF(OR(J71=2007,J71=2008),"DH14",IF(OR(J71=2009,J71=2010),"DH12","DH10"))</f>
        <v>DH12</v>
      </c>
      <c r="F71" s="173" t="s">
        <v>340</v>
      </c>
      <c r="G71" s="219">
        <v>39660</v>
      </c>
      <c r="H71" s="177" t="s">
        <v>23</v>
      </c>
      <c r="I71" s="177" t="s">
        <v>170</v>
      </c>
      <c r="J71" s="179">
        <v>2009</v>
      </c>
      <c r="K71" s="179" t="s">
        <v>256</v>
      </c>
      <c r="L71" s="179" t="s">
        <v>258</v>
      </c>
      <c r="M71" s="179" t="s">
        <v>461</v>
      </c>
      <c r="N71" s="240"/>
    </row>
    <row r="72" spans="1:15" hidden="1" x14ac:dyDescent="0.2">
      <c r="A72" s="256">
        <v>2150413</v>
      </c>
      <c r="B72" s="257" t="s">
        <v>240</v>
      </c>
      <c r="C72" s="257" t="s">
        <v>223</v>
      </c>
      <c r="D72" s="257" t="s">
        <v>151</v>
      </c>
      <c r="E72" s="258" t="s">
        <v>9</v>
      </c>
      <c r="F72" s="259" t="s">
        <v>358</v>
      </c>
      <c r="G72" s="256">
        <v>40135</v>
      </c>
      <c r="H72" s="256" t="s">
        <v>225</v>
      </c>
      <c r="I72" s="256" t="s">
        <v>422</v>
      </c>
      <c r="J72" s="179">
        <v>2008</v>
      </c>
      <c r="K72" s="179" t="s">
        <v>257</v>
      </c>
      <c r="L72" s="179" t="s">
        <v>258</v>
      </c>
      <c r="M72" s="179" t="s">
        <v>461</v>
      </c>
      <c r="N72" s="190"/>
    </row>
    <row r="73" spans="1:15" hidden="1" x14ac:dyDescent="0.2">
      <c r="A73" s="256">
        <v>2150414</v>
      </c>
      <c r="B73" s="257" t="s">
        <v>240</v>
      </c>
      <c r="C73" s="257" t="s">
        <v>223</v>
      </c>
      <c r="D73" s="257" t="s">
        <v>151</v>
      </c>
      <c r="E73" s="258" t="str">
        <f>IF(J73="","",IF(OR(J73=2007,J73=2008),"DH14",IF(OR(J73=2009,J73=2010),"DH12","DH10")))</f>
        <v>DH12</v>
      </c>
      <c r="F73" s="259" t="s">
        <v>469</v>
      </c>
      <c r="G73" s="256">
        <v>40168</v>
      </c>
      <c r="H73" s="256" t="s">
        <v>224</v>
      </c>
      <c r="I73" s="256" t="s">
        <v>421</v>
      </c>
      <c r="J73" s="179">
        <v>2010</v>
      </c>
      <c r="K73" s="179" t="s">
        <v>257</v>
      </c>
      <c r="L73" s="179" t="s">
        <v>258</v>
      </c>
      <c r="M73" s="179" t="s">
        <v>460</v>
      </c>
      <c r="N73" s="252"/>
    </row>
    <row r="74" spans="1:15" hidden="1" x14ac:dyDescent="0.2">
      <c r="A74" s="265">
        <v>2150416</v>
      </c>
      <c r="B74" s="266" t="s">
        <v>240</v>
      </c>
      <c r="C74" s="266" t="s">
        <v>226</v>
      </c>
      <c r="D74" s="257" t="s">
        <v>151</v>
      </c>
      <c r="E74" s="267" t="str">
        <f>IF(J74="","",IF(OR(J74=2007,J74=2008),"DH14",IF(OR(J74=2009,J74=2010),"DH12","DH10")))</f>
        <v>DH14</v>
      </c>
      <c r="F74" s="268" t="s">
        <v>360</v>
      </c>
      <c r="G74" s="265">
        <v>40155</v>
      </c>
      <c r="H74" s="265" t="s">
        <v>239</v>
      </c>
      <c r="I74" s="265" t="s">
        <v>434</v>
      </c>
      <c r="J74" s="208">
        <v>2008</v>
      </c>
      <c r="K74" s="208" t="s">
        <v>256</v>
      </c>
      <c r="L74" s="208" t="s">
        <v>258</v>
      </c>
      <c r="M74" s="208" t="s">
        <v>465</v>
      </c>
      <c r="N74" s="190"/>
    </row>
    <row r="75" spans="1:15" hidden="1" x14ac:dyDescent="0.2">
      <c r="A75" s="256">
        <v>2150417</v>
      </c>
      <c r="B75" s="257" t="s">
        <v>240</v>
      </c>
      <c r="C75" s="257" t="s">
        <v>833</v>
      </c>
      <c r="D75" s="257" t="s">
        <v>151</v>
      </c>
      <c r="E75" s="258" t="s">
        <v>9</v>
      </c>
      <c r="F75" s="259" t="s">
        <v>361</v>
      </c>
      <c r="G75" s="256">
        <v>40599</v>
      </c>
      <c r="H75" s="256" t="s">
        <v>243</v>
      </c>
      <c r="I75" s="256" t="s">
        <v>426</v>
      </c>
      <c r="J75" s="179">
        <v>2010</v>
      </c>
      <c r="K75" s="179" t="s">
        <v>257</v>
      </c>
      <c r="L75" s="179" t="s">
        <v>259</v>
      </c>
      <c r="M75" s="179" t="s">
        <v>463</v>
      </c>
      <c r="N75" s="190"/>
    </row>
    <row r="76" spans="1:15" hidden="1" x14ac:dyDescent="0.2">
      <c r="A76" s="256">
        <v>2311181</v>
      </c>
      <c r="B76" s="257" t="s">
        <v>240</v>
      </c>
      <c r="C76" s="256" t="s">
        <v>220</v>
      </c>
      <c r="D76" s="257" t="s">
        <v>150</v>
      </c>
      <c r="E76" s="258" t="str">
        <f>IF(J76="","",IF(OR(J76=2007,J76=2008),"DH14",IF(OR(J76=2009,J76=2010),"DH12","DH10")))</f>
        <v>DH12</v>
      </c>
      <c r="F76" s="259" t="s">
        <v>343</v>
      </c>
      <c r="G76" s="256">
        <v>39890</v>
      </c>
      <c r="H76" s="256" t="s">
        <v>221</v>
      </c>
      <c r="I76" s="256" t="s">
        <v>413</v>
      </c>
      <c r="J76" s="175">
        <v>2009</v>
      </c>
      <c r="K76" s="179" t="s">
        <v>256</v>
      </c>
      <c r="L76" s="179" t="s">
        <v>258</v>
      </c>
      <c r="M76" s="179" t="s">
        <v>463</v>
      </c>
      <c r="N76" s="190"/>
    </row>
    <row r="77" spans="1:15" hidden="1" x14ac:dyDescent="0.2">
      <c r="A77" s="256">
        <v>2311182</v>
      </c>
      <c r="B77" s="257" t="s">
        <v>240</v>
      </c>
      <c r="C77" s="256" t="s">
        <v>226</v>
      </c>
      <c r="D77" s="257" t="s">
        <v>151</v>
      </c>
      <c r="E77" s="267" t="s">
        <v>10</v>
      </c>
      <c r="F77" s="259" t="s">
        <v>359</v>
      </c>
      <c r="G77" s="256">
        <v>39909</v>
      </c>
      <c r="H77" s="256" t="s">
        <v>227</v>
      </c>
      <c r="I77" s="256" t="s">
        <v>423</v>
      </c>
      <c r="J77" s="175">
        <v>2010</v>
      </c>
      <c r="K77" s="179" t="s">
        <v>256</v>
      </c>
      <c r="L77" s="179" t="s">
        <v>258</v>
      </c>
      <c r="M77" s="179" t="s">
        <v>461</v>
      </c>
      <c r="N77" s="270"/>
    </row>
    <row r="78" spans="1:15" hidden="1" x14ac:dyDescent="0.2">
      <c r="A78" s="256">
        <v>2311183</v>
      </c>
      <c r="B78" s="257" t="s">
        <v>240</v>
      </c>
      <c r="C78" s="256" t="s">
        <v>220</v>
      </c>
      <c r="D78" s="257" t="s">
        <v>150</v>
      </c>
      <c r="E78" s="258" t="str">
        <f>IF(J78="","",IF(OR(J78=2007,J78=2008),"DH14",IF(OR(J78=2009,J78=2010),"DH12","DH10")))</f>
        <v>DH12</v>
      </c>
      <c r="F78" s="259" t="s">
        <v>344</v>
      </c>
      <c r="G78" s="256">
        <v>40030</v>
      </c>
      <c r="H78" s="256" t="s">
        <v>222</v>
      </c>
      <c r="I78" s="256" t="s">
        <v>414</v>
      </c>
      <c r="J78" s="175">
        <v>2009</v>
      </c>
      <c r="K78" s="179" t="s">
        <v>256</v>
      </c>
      <c r="L78" s="179" t="s">
        <v>258</v>
      </c>
      <c r="M78" s="179" t="s">
        <v>462</v>
      </c>
      <c r="N78" s="190"/>
    </row>
    <row r="79" spans="1:15" ht="15" hidden="1" customHeight="1" x14ac:dyDescent="0.2">
      <c r="A79" s="256">
        <v>2311184</v>
      </c>
      <c r="B79" s="257" t="s">
        <v>240</v>
      </c>
      <c r="C79" s="256" t="s">
        <v>235</v>
      </c>
      <c r="D79" s="257" t="s">
        <v>85</v>
      </c>
      <c r="E79" s="258" t="s">
        <v>10</v>
      </c>
      <c r="F79" s="259" t="s">
        <v>366</v>
      </c>
      <c r="G79" s="256">
        <v>39910</v>
      </c>
      <c r="H79" s="256" t="s">
        <v>227</v>
      </c>
      <c r="I79" s="256" t="s">
        <v>424</v>
      </c>
      <c r="J79" s="175">
        <v>2008</v>
      </c>
      <c r="K79" s="179" t="s">
        <v>256</v>
      </c>
      <c r="L79" s="179" t="s">
        <v>258</v>
      </c>
      <c r="M79" s="179" t="s">
        <v>460</v>
      </c>
      <c r="N79" s="190"/>
    </row>
    <row r="80" spans="1:15" hidden="1" x14ac:dyDescent="0.2">
      <c r="A80" s="265">
        <v>2311186</v>
      </c>
      <c r="B80" s="266" t="s">
        <v>240</v>
      </c>
      <c r="C80" s="266" t="s">
        <v>229</v>
      </c>
      <c r="D80" s="266" t="s">
        <v>150</v>
      </c>
      <c r="E80" s="267" t="str">
        <f>IF(J80="","",IF(OR(J80=2007,J80=2008),"DH14",IF(OR(J80=2009,J80=2010),"DH12","DH10")))</f>
        <v>DH14</v>
      </c>
      <c r="F80" s="268" t="s">
        <v>369</v>
      </c>
      <c r="G80" s="265">
        <v>40311</v>
      </c>
      <c r="H80" s="265" t="s">
        <v>238</v>
      </c>
      <c r="I80" s="265" t="s">
        <v>435</v>
      </c>
      <c r="J80" s="208">
        <v>2007</v>
      </c>
      <c r="K80" s="208" t="s">
        <v>257</v>
      </c>
      <c r="L80" s="208" t="s">
        <v>258</v>
      </c>
      <c r="M80" s="208" t="s">
        <v>466</v>
      </c>
      <c r="N80" s="190"/>
    </row>
    <row r="81" spans="1:14" hidden="1" x14ac:dyDescent="0.2">
      <c r="A81" s="256">
        <v>2311188</v>
      </c>
      <c r="B81" s="257" t="s">
        <v>240</v>
      </c>
      <c r="C81" s="257" t="s">
        <v>216</v>
      </c>
      <c r="D81" s="257" t="s">
        <v>217</v>
      </c>
      <c r="E81" s="258" t="str">
        <f>IF(J81="","",IF(OR(J81=2007,J81=2008),"DH14",IF(OR(J81=2009,J81=2010),"DH12","DH10")))</f>
        <v>DH12</v>
      </c>
      <c r="F81" s="259" t="s">
        <v>352</v>
      </c>
      <c r="G81" s="256">
        <v>36735</v>
      </c>
      <c r="H81" s="256" t="s">
        <v>219</v>
      </c>
      <c r="I81" s="256" t="s">
        <v>417</v>
      </c>
      <c r="J81" s="179">
        <v>2009</v>
      </c>
      <c r="K81" s="179" t="s">
        <v>256</v>
      </c>
      <c r="L81" s="179" t="s">
        <v>259</v>
      </c>
      <c r="M81" s="179" t="s">
        <v>461</v>
      </c>
      <c r="N81" s="190"/>
    </row>
    <row r="82" spans="1:14" hidden="1" x14ac:dyDescent="0.2">
      <c r="A82" s="265">
        <v>2420989</v>
      </c>
      <c r="B82" s="266" t="s">
        <v>240</v>
      </c>
      <c r="C82" s="265" t="s">
        <v>232</v>
      </c>
      <c r="D82" s="266" t="s">
        <v>150</v>
      </c>
      <c r="E82" s="267" t="str">
        <f>IF(J82="","",IF(OR(J82=2007,J82=2008),"DH14",IF(OR(J82=2009,J82=2010),"DH12","DH10")))</f>
        <v>DH14</v>
      </c>
      <c r="F82" s="268" t="s">
        <v>370</v>
      </c>
      <c r="G82" s="265">
        <v>38484</v>
      </c>
      <c r="H82" s="265" t="s">
        <v>234</v>
      </c>
      <c r="I82" s="265" t="s">
        <v>432</v>
      </c>
      <c r="J82" s="164">
        <v>2007</v>
      </c>
      <c r="K82" s="208" t="s">
        <v>255</v>
      </c>
      <c r="L82" s="208" t="s">
        <v>258</v>
      </c>
      <c r="M82" s="208" t="s">
        <v>468</v>
      </c>
      <c r="N82" s="190"/>
    </row>
    <row r="83" spans="1:14" hidden="1" x14ac:dyDescent="0.2">
      <c r="A83" s="265">
        <v>8002209</v>
      </c>
      <c r="B83" s="266" t="s">
        <v>240</v>
      </c>
      <c r="C83" s="265" t="s">
        <v>232</v>
      </c>
      <c r="D83" s="266" t="s">
        <v>150</v>
      </c>
      <c r="E83" s="267" t="str">
        <f>IF(J83="","",IF(OR(J83=2007,J83=2008),"DH14",IF(OR(J83=2009,J83=2010),"DH12","DH10")))</f>
        <v>DH14</v>
      </c>
      <c r="F83" s="268" t="s">
        <v>371</v>
      </c>
      <c r="G83" s="265">
        <v>38485</v>
      </c>
      <c r="H83" s="265" t="s">
        <v>233</v>
      </c>
      <c r="I83" s="265" t="s">
        <v>433</v>
      </c>
      <c r="J83" s="164">
        <v>2007</v>
      </c>
      <c r="K83" s="208" t="s">
        <v>255</v>
      </c>
      <c r="L83" s="208" t="s">
        <v>258</v>
      </c>
      <c r="M83" s="208" t="s">
        <v>467</v>
      </c>
      <c r="N83" s="190"/>
    </row>
    <row r="84" spans="1:14" hidden="1" x14ac:dyDescent="0.2">
      <c r="A84" s="225">
        <v>8152007</v>
      </c>
      <c r="B84" s="163" t="s">
        <v>152</v>
      </c>
      <c r="C84" s="163" t="s">
        <v>210</v>
      </c>
      <c r="D84" s="163" t="s">
        <v>145</v>
      </c>
      <c r="E84" s="164" t="str">
        <f>IF(OR(J84=2007,J84=2008),"DH14",IF(OR(J84=2009,J84=2010),"DH12","DH10"))</f>
        <v>DH14</v>
      </c>
      <c r="F84" s="165" t="s">
        <v>385</v>
      </c>
      <c r="G84" s="225">
        <v>33183</v>
      </c>
      <c r="H84" s="162" t="s">
        <v>204</v>
      </c>
      <c r="I84" s="162" t="s">
        <v>205</v>
      </c>
      <c r="J84" s="208">
        <v>2007</v>
      </c>
      <c r="K84" s="208" t="s">
        <v>260</v>
      </c>
      <c r="L84" s="208" t="s">
        <v>258</v>
      </c>
      <c r="M84" s="208" t="s">
        <v>466</v>
      </c>
      <c r="N84" s="240"/>
    </row>
    <row r="85" spans="1:14" x14ac:dyDescent="0.2">
      <c r="A85" s="224">
        <v>8300570</v>
      </c>
      <c r="B85" s="159" t="s">
        <v>298</v>
      </c>
      <c r="C85" s="159" t="s">
        <v>301</v>
      </c>
      <c r="D85" s="159" t="s">
        <v>299</v>
      </c>
      <c r="E85" s="157" t="str">
        <f>IF(J85="","",IF(OR(J85=2007,J85=2008),"DH14",IF(OR(J85=2009,J85=2010),"DH12","DH10")))</f>
        <v>DH10</v>
      </c>
      <c r="F85" s="161" t="s">
        <v>325</v>
      </c>
      <c r="G85" s="224">
        <v>38839</v>
      </c>
      <c r="H85" s="158" t="s">
        <v>297</v>
      </c>
      <c r="I85" s="158" t="s">
        <v>407</v>
      </c>
      <c r="J85" s="160">
        <v>2012</v>
      </c>
      <c r="K85" s="160" t="s">
        <v>257</v>
      </c>
      <c r="L85" s="160" t="s">
        <v>259</v>
      </c>
      <c r="M85" s="160" t="s">
        <v>457</v>
      </c>
      <c r="N85" s="240"/>
    </row>
    <row r="86" spans="1:14" ht="12.75" hidden="1" customHeight="1" x14ac:dyDescent="0.2">
      <c r="A86" s="219">
        <v>99999999</v>
      </c>
      <c r="B86" s="178" t="s">
        <v>281</v>
      </c>
      <c r="C86" s="178" t="s">
        <v>470</v>
      </c>
      <c r="D86" s="178" t="s">
        <v>151</v>
      </c>
      <c r="E86" s="175" t="s">
        <v>9</v>
      </c>
      <c r="F86" s="173" t="s">
        <v>464</v>
      </c>
      <c r="G86" s="219">
        <v>33220</v>
      </c>
      <c r="H86" s="177" t="s">
        <v>559</v>
      </c>
      <c r="I86" s="177" t="s">
        <v>189</v>
      </c>
      <c r="J86" s="179"/>
      <c r="K86" s="179" t="s">
        <v>260</v>
      </c>
      <c r="L86" s="179" t="s">
        <v>258</v>
      </c>
      <c r="M86" s="179" t="s">
        <v>462</v>
      </c>
      <c r="N86" s="240"/>
    </row>
    <row r="90" spans="1:14" x14ac:dyDescent="0.2">
      <c r="G90" s="130"/>
    </row>
  </sheetData>
  <autoFilter ref="A1:O86" xr:uid="{00000000-0001-0000-0000-000000000000}">
    <filterColumn colId="1">
      <filters>
        <filter val="ROP"/>
      </filters>
    </filterColumn>
  </autoFilter>
  <sortState xmlns:xlrd2="http://schemas.microsoft.com/office/spreadsheetml/2017/richdata2" ref="A2:O86">
    <sortCondition ref="A3:A86"/>
  </sortState>
  <phoneticPr fontId="1" type="noConversion"/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0000000}">
          <x14:formula1>
            <xm:f>Data!$E$2:$E$4</xm:f>
          </x14:formula1>
          <xm:sqref>E2:E33</xm:sqref>
        </x14:dataValidation>
        <x14:dataValidation type="list" allowBlank="1" showInputMessage="1" showErrorMessage="1" xr:uid="{00000000-0002-0000-0000-000001000000}">
          <x14:formula1>
            <xm:f>Data!$A$2:$A$20</xm:f>
          </x14:formula1>
          <xm:sqref>B2:B20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7A13B-7992-4AAF-99F0-2D58BF83C4FC}">
  <dimension ref="A3:AI60"/>
  <sheetViews>
    <sheetView showGridLines="0" zoomScale="25" zoomScaleNormal="25" workbookViewId="0">
      <selection activeCell="J11" sqref="J11"/>
    </sheetView>
  </sheetViews>
  <sheetFormatPr baseColWidth="10" defaultRowHeight="15" x14ac:dyDescent="0.25"/>
  <cols>
    <col min="1" max="1" width="21" bestFit="1" customWidth="1"/>
    <col min="2" max="2" width="5.85546875" customWidth="1"/>
    <col min="3" max="4" width="5.5703125" bestFit="1" customWidth="1"/>
    <col min="5" max="5" width="12.5703125" bestFit="1" customWidth="1"/>
    <col min="6" max="6" width="5.5703125" bestFit="1" customWidth="1"/>
    <col min="7" max="8" width="4.28515625" bestFit="1" customWidth="1"/>
    <col min="9" max="9" width="12.5703125" bestFit="1" customWidth="1"/>
    <col min="10" max="10" width="42.140625" customWidth="1"/>
    <col min="11" max="31" width="19.140625" customWidth="1"/>
    <col min="32" max="35" width="6.85546875" customWidth="1"/>
  </cols>
  <sheetData>
    <row r="3" spans="1:35" x14ac:dyDescent="0.25">
      <c r="A3" s="124" t="s">
        <v>306</v>
      </c>
      <c r="B3" s="124" t="s">
        <v>167</v>
      </c>
    </row>
    <row r="4" spans="1:35" x14ac:dyDescent="0.25">
      <c r="A4" s="124" t="s">
        <v>305</v>
      </c>
      <c r="B4" t="s">
        <v>8</v>
      </c>
      <c r="C4" t="s">
        <v>9</v>
      </c>
      <c r="D4" t="s">
        <v>10</v>
      </c>
      <c r="E4" t="s">
        <v>166</v>
      </c>
      <c r="J4" s="148" t="s">
        <v>309</v>
      </c>
      <c r="K4" s="151" t="s">
        <v>8</v>
      </c>
      <c r="L4" s="151" t="s">
        <v>9</v>
      </c>
      <c r="M4" s="151" t="s">
        <v>10</v>
      </c>
      <c r="N4" s="148" t="s">
        <v>166</v>
      </c>
    </row>
    <row r="5" spans="1:35" x14ac:dyDescent="0.25">
      <c r="A5" s="2" t="s">
        <v>103</v>
      </c>
      <c r="B5" s="125">
        <v>4</v>
      </c>
      <c r="C5" s="125">
        <v>6</v>
      </c>
      <c r="D5" s="125">
        <v>6</v>
      </c>
      <c r="E5" s="125">
        <v>16</v>
      </c>
      <c r="J5" s="2" t="s">
        <v>103</v>
      </c>
      <c r="K5" s="125">
        <f>B5/2</f>
        <v>2</v>
      </c>
      <c r="L5" s="125">
        <f t="shared" ref="L5:N8" si="0">C5/2</f>
        <v>3</v>
      </c>
      <c r="M5" s="125">
        <f t="shared" si="0"/>
        <v>3</v>
      </c>
      <c r="N5" s="125">
        <f t="shared" si="0"/>
        <v>8</v>
      </c>
    </row>
    <row r="6" spans="1:35" x14ac:dyDescent="0.25">
      <c r="A6" s="2" t="s">
        <v>150</v>
      </c>
      <c r="B6" s="125">
        <v>8</v>
      </c>
      <c r="C6" s="125">
        <v>8</v>
      </c>
      <c r="D6" s="125">
        <v>12</v>
      </c>
      <c r="E6" s="125">
        <v>28</v>
      </c>
      <c r="J6" s="2" t="s">
        <v>150</v>
      </c>
      <c r="K6" s="125">
        <f t="shared" ref="K6:K8" si="1">B6/2</f>
        <v>4</v>
      </c>
      <c r="L6" s="125">
        <f t="shared" si="0"/>
        <v>4</v>
      </c>
      <c r="M6" s="125">
        <f t="shared" si="0"/>
        <v>6</v>
      </c>
      <c r="N6" s="125">
        <f t="shared" si="0"/>
        <v>14</v>
      </c>
    </row>
    <row r="7" spans="1:35" x14ac:dyDescent="0.25">
      <c r="A7" s="2" t="s">
        <v>145</v>
      </c>
      <c r="B7" s="125">
        <v>6</v>
      </c>
      <c r="C7" s="125">
        <v>10</v>
      </c>
      <c r="D7" s="125">
        <v>16</v>
      </c>
      <c r="E7" s="125">
        <v>32</v>
      </c>
      <c r="J7" s="2" t="s">
        <v>145</v>
      </c>
      <c r="K7" s="125">
        <f t="shared" si="1"/>
        <v>3</v>
      </c>
      <c r="L7" s="125">
        <f t="shared" si="0"/>
        <v>5</v>
      </c>
      <c r="M7" s="125">
        <f t="shared" si="0"/>
        <v>8</v>
      </c>
      <c r="N7" s="125">
        <f t="shared" si="0"/>
        <v>16</v>
      </c>
    </row>
    <row r="8" spans="1:35" x14ac:dyDescent="0.25">
      <c r="A8" s="2" t="s">
        <v>151</v>
      </c>
      <c r="B8" s="125">
        <v>6</v>
      </c>
      <c r="C8" s="125">
        <v>6</v>
      </c>
      <c r="D8" s="125"/>
      <c r="E8" s="125">
        <v>12</v>
      </c>
      <c r="J8" s="2" t="s">
        <v>151</v>
      </c>
      <c r="K8" s="125">
        <f t="shared" si="1"/>
        <v>3</v>
      </c>
      <c r="L8" s="125">
        <f t="shared" si="0"/>
        <v>3</v>
      </c>
      <c r="M8" s="125">
        <f t="shared" si="0"/>
        <v>0</v>
      </c>
      <c r="N8" s="125">
        <f t="shared" si="0"/>
        <v>6</v>
      </c>
    </row>
    <row r="9" spans="1:35" x14ac:dyDescent="0.25">
      <c r="A9" s="2" t="s">
        <v>166</v>
      </c>
      <c r="B9" s="125">
        <v>24</v>
      </c>
      <c r="C9" s="125">
        <v>30</v>
      </c>
      <c r="D9" s="125">
        <v>34</v>
      </c>
      <c r="E9" s="125">
        <v>88</v>
      </c>
      <c r="J9" s="149" t="s">
        <v>166</v>
      </c>
      <c r="K9" s="150">
        <f>SUM(K5:K8)</f>
        <v>12</v>
      </c>
      <c r="L9" s="150">
        <f t="shared" ref="L9:N9" si="2">SUM(L5:L8)</f>
        <v>15</v>
      </c>
      <c r="M9" s="150">
        <f t="shared" si="2"/>
        <v>17</v>
      </c>
      <c r="N9" s="150">
        <f t="shared" si="2"/>
        <v>44</v>
      </c>
    </row>
    <row r="15" spans="1:35" ht="15.75" thickBot="1" x14ac:dyDescent="0.3"/>
    <row r="16" spans="1:35" ht="32.25" thickBot="1" x14ac:dyDescent="0.55000000000000004">
      <c r="J16" s="226" t="s">
        <v>2</v>
      </c>
      <c r="K16" s="227">
        <v>0.58333333333333337</v>
      </c>
      <c r="L16" s="228">
        <v>0.59027777777777779</v>
      </c>
      <c r="M16" s="228">
        <v>0.59722222222222199</v>
      </c>
      <c r="N16" s="228">
        <v>0.60416666666666696</v>
      </c>
      <c r="O16" s="228">
        <v>0.61111111111111105</v>
      </c>
      <c r="P16" s="228">
        <v>0.61805555555555503</v>
      </c>
      <c r="Q16" s="228">
        <v>0.625</v>
      </c>
      <c r="R16" s="228">
        <v>0.63194444444444398</v>
      </c>
      <c r="S16" s="228">
        <v>0.63888888888888895</v>
      </c>
      <c r="T16" s="228">
        <v>0.64583333333333304</v>
      </c>
      <c r="U16" s="228">
        <v>0.65277777777777801</v>
      </c>
      <c r="V16" s="228">
        <v>0.65972222222222199</v>
      </c>
      <c r="W16" s="228">
        <v>0.66666666666666596</v>
      </c>
      <c r="X16" s="228">
        <v>0.67361111111111105</v>
      </c>
      <c r="Y16" s="228">
        <v>0.68055555555555503</v>
      </c>
      <c r="Z16" s="228">
        <v>0.687499999999999</v>
      </c>
      <c r="AA16" s="228">
        <v>0.69444444444444398</v>
      </c>
      <c r="AB16" s="228">
        <v>0.70138888888888795</v>
      </c>
      <c r="AC16" s="228">
        <v>0.70833333333333304</v>
      </c>
      <c r="AD16" s="228">
        <v>0.71527777777777701</v>
      </c>
      <c r="AE16" s="229">
        <v>0.72222222222222099</v>
      </c>
      <c r="AF16" s="152"/>
      <c r="AG16" s="152"/>
      <c r="AH16" s="152"/>
      <c r="AI16" s="152"/>
    </row>
    <row r="17" spans="9:35" ht="30" x14ac:dyDescent="0.4">
      <c r="I17" s="402" t="s">
        <v>10</v>
      </c>
      <c r="J17" s="230" t="s">
        <v>235</v>
      </c>
      <c r="K17" s="405" t="s">
        <v>310</v>
      </c>
      <c r="L17" s="405"/>
      <c r="M17" s="405"/>
      <c r="N17" s="405"/>
      <c r="O17" s="405"/>
      <c r="P17" s="405"/>
      <c r="Q17" s="406"/>
      <c r="R17" s="411" t="s">
        <v>311</v>
      </c>
      <c r="S17" s="412"/>
      <c r="T17" s="412"/>
      <c r="U17" s="412"/>
      <c r="V17" s="412"/>
      <c r="W17" s="412"/>
      <c r="X17" s="413"/>
      <c r="Y17" s="420" t="s">
        <v>312</v>
      </c>
      <c r="Z17" s="421"/>
      <c r="AA17" s="421"/>
      <c r="AB17" s="421"/>
      <c r="AC17" s="421"/>
      <c r="AD17" s="421"/>
      <c r="AE17" s="422"/>
      <c r="AF17" s="153"/>
      <c r="AG17" s="153"/>
      <c r="AH17" s="153"/>
      <c r="AI17" s="153"/>
    </row>
    <row r="18" spans="9:35" ht="30" x14ac:dyDescent="0.4">
      <c r="I18" s="403"/>
      <c r="J18" s="231" t="s">
        <v>453</v>
      </c>
      <c r="K18" s="407"/>
      <c r="L18" s="407"/>
      <c r="M18" s="407"/>
      <c r="N18" s="407"/>
      <c r="O18" s="407"/>
      <c r="P18" s="407"/>
      <c r="Q18" s="408"/>
      <c r="R18" s="414"/>
      <c r="S18" s="415"/>
      <c r="T18" s="415"/>
      <c r="U18" s="415"/>
      <c r="V18" s="415"/>
      <c r="W18" s="415"/>
      <c r="X18" s="416"/>
      <c r="Y18" s="423"/>
      <c r="Z18" s="424"/>
      <c r="AA18" s="424"/>
      <c r="AB18" s="424"/>
      <c r="AC18" s="424"/>
      <c r="AD18" s="424"/>
      <c r="AE18" s="425"/>
      <c r="AF18" s="153"/>
      <c r="AG18" s="153"/>
      <c r="AH18" s="153"/>
      <c r="AI18" s="153"/>
    </row>
    <row r="19" spans="9:35" ht="30" x14ac:dyDescent="0.4">
      <c r="I19" s="403"/>
      <c r="J19" s="232" t="s">
        <v>288</v>
      </c>
      <c r="K19" s="407"/>
      <c r="L19" s="407"/>
      <c r="M19" s="407"/>
      <c r="N19" s="407"/>
      <c r="O19" s="407"/>
      <c r="P19" s="407"/>
      <c r="Q19" s="408"/>
      <c r="R19" s="414"/>
      <c r="S19" s="415"/>
      <c r="T19" s="415"/>
      <c r="U19" s="415"/>
      <c r="V19" s="415"/>
      <c r="W19" s="415"/>
      <c r="X19" s="416"/>
      <c r="Y19" s="423"/>
      <c r="Z19" s="424"/>
      <c r="AA19" s="424"/>
      <c r="AB19" s="424"/>
      <c r="AC19" s="424"/>
      <c r="AD19" s="424"/>
      <c r="AE19" s="425"/>
      <c r="AF19" s="153"/>
      <c r="AG19" s="153"/>
      <c r="AH19" s="153"/>
      <c r="AI19" s="153"/>
    </row>
    <row r="20" spans="9:35" ht="30" x14ac:dyDescent="0.4">
      <c r="I20" s="403"/>
      <c r="J20" s="231" t="s">
        <v>229</v>
      </c>
      <c r="K20" s="407"/>
      <c r="L20" s="407"/>
      <c r="M20" s="407"/>
      <c r="N20" s="407"/>
      <c r="O20" s="407"/>
      <c r="P20" s="407"/>
      <c r="Q20" s="408"/>
      <c r="R20" s="414"/>
      <c r="S20" s="415"/>
      <c r="T20" s="415"/>
      <c r="U20" s="415"/>
      <c r="V20" s="415"/>
      <c r="W20" s="415"/>
      <c r="X20" s="416"/>
      <c r="Y20" s="423"/>
      <c r="Z20" s="424"/>
      <c r="AA20" s="424"/>
      <c r="AB20" s="424"/>
      <c r="AC20" s="424"/>
      <c r="AD20" s="424"/>
      <c r="AE20" s="425"/>
      <c r="AF20" s="153"/>
      <c r="AG20" s="153"/>
      <c r="AH20" s="153"/>
      <c r="AI20" s="153"/>
    </row>
    <row r="21" spans="9:35" ht="30" x14ac:dyDescent="0.4">
      <c r="I21" s="403"/>
      <c r="J21" s="232" t="s">
        <v>232</v>
      </c>
      <c r="K21" s="407"/>
      <c r="L21" s="407"/>
      <c r="M21" s="407"/>
      <c r="N21" s="407"/>
      <c r="O21" s="407"/>
      <c r="P21" s="407"/>
      <c r="Q21" s="408"/>
      <c r="R21" s="414"/>
      <c r="S21" s="415"/>
      <c r="T21" s="415"/>
      <c r="U21" s="415"/>
      <c r="V21" s="415"/>
      <c r="W21" s="415"/>
      <c r="X21" s="416"/>
      <c r="Y21" s="423"/>
      <c r="Z21" s="424"/>
      <c r="AA21" s="424"/>
      <c r="AB21" s="424"/>
      <c r="AC21" s="424"/>
      <c r="AD21" s="424"/>
      <c r="AE21" s="425"/>
      <c r="AF21" s="153"/>
      <c r="AG21" s="153"/>
      <c r="AH21" s="153"/>
      <c r="AI21" s="153"/>
    </row>
    <row r="22" spans="9:35" ht="30" x14ac:dyDescent="0.4">
      <c r="I22" s="403"/>
      <c r="J22" s="231" t="s">
        <v>237</v>
      </c>
      <c r="K22" s="407"/>
      <c r="L22" s="407"/>
      <c r="M22" s="407"/>
      <c r="N22" s="407"/>
      <c r="O22" s="407"/>
      <c r="P22" s="407"/>
      <c r="Q22" s="408"/>
      <c r="R22" s="414"/>
      <c r="S22" s="415"/>
      <c r="T22" s="415"/>
      <c r="U22" s="415"/>
      <c r="V22" s="415"/>
      <c r="W22" s="415"/>
      <c r="X22" s="416"/>
      <c r="Y22" s="423"/>
      <c r="Z22" s="424"/>
      <c r="AA22" s="424"/>
      <c r="AB22" s="424"/>
      <c r="AC22" s="424"/>
      <c r="AD22" s="424"/>
      <c r="AE22" s="425"/>
      <c r="AF22" s="153"/>
      <c r="AG22" s="153"/>
      <c r="AH22" s="153"/>
      <c r="AI22" s="153"/>
    </row>
    <row r="23" spans="9:35" ht="30" x14ac:dyDescent="0.4">
      <c r="I23" s="403"/>
      <c r="J23" s="232" t="s">
        <v>454</v>
      </c>
      <c r="K23" s="407"/>
      <c r="L23" s="407"/>
      <c r="M23" s="407"/>
      <c r="N23" s="407"/>
      <c r="O23" s="407"/>
      <c r="P23" s="407"/>
      <c r="Q23" s="408"/>
      <c r="R23" s="414"/>
      <c r="S23" s="415"/>
      <c r="T23" s="415"/>
      <c r="U23" s="415"/>
      <c r="V23" s="415"/>
      <c r="W23" s="415"/>
      <c r="X23" s="416"/>
      <c r="Y23" s="423"/>
      <c r="Z23" s="424"/>
      <c r="AA23" s="424"/>
      <c r="AB23" s="424"/>
      <c r="AC23" s="424"/>
      <c r="AD23" s="424"/>
      <c r="AE23" s="425"/>
      <c r="AF23" s="153"/>
      <c r="AG23" s="153"/>
      <c r="AH23" s="153"/>
      <c r="AI23" s="153"/>
    </row>
    <row r="24" spans="9:35" ht="30" x14ac:dyDescent="0.4">
      <c r="I24" s="403"/>
      <c r="J24" s="231" t="s">
        <v>208</v>
      </c>
      <c r="K24" s="407"/>
      <c r="L24" s="407"/>
      <c r="M24" s="407"/>
      <c r="N24" s="407"/>
      <c r="O24" s="407"/>
      <c r="P24" s="407"/>
      <c r="Q24" s="408"/>
      <c r="R24" s="414"/>
      <c r="S24" s="415"/>
      <c r="T24" s="415"/>
      <c r="U24" s="415"/>
      <c r="V24" s="415"/>
      <c r="W24" s="415"/>
      <c r="X24" s="416"/>
      <c r="Y24" s="423"/>
      <c r="Z24" s="424"/>
      <c r="AA24" s="424"/>
      <c r="AB24" s="424"/>
      <c r="AC24" s="424"/>
      <c r="AD24" s="424"/>
      <c r="AE24" s="425"/>
      <c r="AF24" s="153"/>
      <c r="AG24" s="153"/>
      <c r="AH24" s="153"/>
      <c r="AI24" s="153"/>
    </row>
    <row r="25" spans="9:35" ht="30" x14ac:dyDescent="0.4">
      <c r="I25" s="403"/>
      <c r="J25" s="232" t="s">
        <v>287</v>
      </c>
      <c r="K25" s="407"/>
      <c r="L25" s="407"/>
      <c r="M25" s="407"/>
      <c r="N25" s="407"/>
      <c r="O25" s="407"/>
      <c r="P25" s="407"/>
      <c r="Q25" s="408"/>
      <c r="R25" s="414"/>
      <c r="S25" s="415"/>
      <c r="T25" s="415"/>
      <c r="U25" s="415"/>
      <c r="V25" s="415"/>
      <c r="W25" s="415"/>
      <c r="X25" s="416"/>
      <c r="Y25" s="423"/>
      <c r="Z25" s="424"/>
      <c r="AA25" s="424"/>
      <c r="AB25" s="424"/>
      <c r="AC25" s="424"/>
      <c r="AD25" s="424"/>
      <c r="AE25" s="425"/>
      <c r="AF25" s="153"/>
      <c r="AG25" s="153"/>
      <c r="AH25" s="153"/>
      <c r="AI25" s="153"/>
    </row>
    <row r="26" spans="9:35" ht="30" x14ac:dyDescent="0.4">
      <c r="I26" s="403"/>
      <c r="J26" s="231" t="s">
        <v>146</v>
      </c>
      <c r="K26" s="407"/>
      <c r="L26" s="407"/>
      <c r="M26" s="407"/>
      <c r="N26" s="407"/>
      <c r="O26" s="407"/>
      <c r="P26" s="407"/>
      <c r="Q26" s="408"/>
      <c r="R26" s="414"/>
      <c r="S26" s="415"/>
      <c r="T26" s="415"/>
      <c r="U26" s="415"/>
      <c r="V26" s="415"/>
      <c r="W26" s="415"/>
      <c r="X26" s="416"/>
      <c r="Y26" s="423"/>
      <c r="Z26" s="424"/>
      <c r="AA26" s="424"/>
      <c r="AB26" s="424"/>
      <c r="AC26" s="424"/>
      <c r="AD26" s="424"/>
      <c r="AE26" s="425"/>
      <c r="AF26" s="153"/>
      <c r="AG26" s="153"/>
      <c r="AH26" s="153"/>
      <c r="AI26" s="153"/>
    </row>
    <row r="27" spans="9:35" ht="30" x14ac:dyDescent="0.4">
      <c r="I27" s="403"/>
      <c r="J27" s="232" t="s">
        <v>452</v>
      </c>
      <c r="K27" s="407"/>
      <c r="L27" s="407"/>
      <c r="M27" s="407"/>
      <c r="N27" s="407"/>
      <c r="O27" s="407"/>
      <c r="P27" s="407"/>
      <c r="Q27" s="408"/>
      <c r="R27" s="414"/>
      <c r="S27" s="415"/>
      <c r="T27" s="415"/>
      <c r="U27" s="415"/>
      <c r="V27" s="415"/>
      <c r="W27" s="415"/>
      <c r="X27" s="416"/>
      <c r="Y27" s="423"/>
      <c r="Z27" s="424"/>
      <c r="AA27" s="424"/>
      <c r="AB27" s="424"/>
      <c r="AC27" s="424"/>
      <c r="AD27" s="424"/>
      <c r="AE27" s="425"/>
      <c r="AF27" s="153"/>
      <c r="AG27" s="153"/>
      <c r="AH27" s="153"/>
      <c r="AI27" s="153"/>
    </row>
    <row r="28" spans="9:35" ht="30" x14ac:dyDescent="0.4">
      <c r="I28" s="403"/>
      <c r="J28" s="231" t="s">
        <v>303</v>
      </c>
      <c r="K28" s="407"/>
      <c r="L28" s="407"/>
      <c r="M28" s="407"/>
      <c r="N28" s="407"/>
      <c r="O28" s="407"/>
      <c r="P28" s="407"/>
      <c r="Q28" s="408"/>
      <c r="R28" s="414"/>
      <c r="S28" s="415"/>
      <c r="T28" s="415"/>
      <c r="U28" s="415"/>
      <c r="V28" s="415"/>
      <c r="W28" s="415"/>
      <c r="X28" s="416"/>
      <c r="Y28" s="423"/>
      <c r="Z28" s="424"/>
      <c r="AA28" s="424"/>
      <c r="AB28" s="424"/>
      <c r="AC28" s="424"/>
      <c r="AD28" s="424"/>
      <c r="AE28" s="425"/>
      <c r="AF28" s="153"/>
      <c r="AG28" s="153"/>
      <c r="AH28" s="153"/>
      <c r="AI28" s="153"/>
    </row>
    <row r="29" spans="9:35" ht="30" x14ac:dyDescent="0.4">
      <c r="I29" s="403"/>
      <c r="J29" s="232" t="s">
        <v>154</v>
      </c>
      <c r="K29" s="407"/>
      <c r="L29" s="407"/>
      <c r="M29" s="407"/>
      <c r="N29" s="407"/>
      <c r="O29" s="407"/>
      <c r="P29" s="407"/>
      <c r="Q29" s="408"/>
      <c r="R29" s="414"/>
      <c r="S29" s="415"/>
      <c r="T29" s="415"/>
      <c r="U29" s="415"/>
      <c r="V29" s="415"/>
      <c r="W29" s="415"/>
      <c r="X29" s="416"/>
      <c r="Y29" s="423"/>
      <c r="Z29" s="424"/>
      <c r="AA29" s="424"/>
      <c r="AB29" s="424"/>
      <c r="AC29" s="424"/>
      <c r="AD29" s="424"/>
      <c r="AE29" s="425"/>
      <c r="AF29" s="153"/>
      <c r="AG29" s="153"/>
      <c r="AH29" s="153"/>
      <c r="AI29" s="153"/>
    </row>
    <row r="30" spans="9:35" ht="30" x14ac:dyDescent="0.4">
      <c r="I30" s="403"/>
      <c r="J30" s="231" t="s">
        <v>155</v>
      </c>
      <c r="K30" s="407"/>
      <c r="L30" s="407"/>
      <c r="M30" s="407"/>
      <c r="N30" s="407"/>
      <c r="O30" s="407"/>
      <c r="P30" s="407"/>
      <c r="Q30" s="408"/>
      <c r="R30" s="414"/>
      <c r="S30" s="415"/>
      <c r="T30" s="415"/>
      <c r="U30" s="415"/>
      <c r="V30" s="415"/>
      <c r="W30" s="415"/>
      <c r="X30" s="416"/>
      <c r="Y30" s="423"/>
      <c r="Z30" s="424"/>
      <c r="AA30" s="424"/>
      <c r="AB30" s="424"/>
      <c r="AC30" s="424"/>
      <c r="AD30" s="424"/>
      <c r="AE30" s="425"/>
      <c r="AF30" s="153"/>
      <c r="AG30" s="153"/>
      <c r="AH30" s="153"/>
      <c r="AI30" s="153"/>
    </row>
    <row r="31" spans="9:35" ht="30" x14ac:dyDescent="0.4">
      <c r="I31" s="403"/>
      <c r="J31" s="232" t="s">
        <v>209</v>
      </c>
      <c r="K31" s="407"/>
      <c r="L31" s="407"/>
      <c r="M31" s="407"/>
      <c r="N31" s="407"/>
      <c r="O31" s="407"/>
      <c r="P31" s="407"/>
      <c r="Q31" s="408"/>
      <c r="R31" s="414"/>
      <c r="S31" s="415"/>
      <c r="T31" s="415"/>
      <c r="U31" s="415"/>
      <c r="V31" s="415"/>
      <c r="W31" s="415"/>
      <c r="X31" s="416"/>
      <c r="Y31" s="423"/>
      <c r="Z31" s="424"/>
      <c r="AA31" s="424"/>
      <c r="AB31" s="424"/>
      <c r="AC31" s="424"/>
      <c r="AD31" s="424"/>
      <c r="AE31" s="425"/>
      <c r="AF31" s="153"/>
      <c r="AG31" s="153"/>
      <c r="AH31" s="153"/>
      <c r="AI31" s="153"/>
    </row>
    <row r="32" spans="9:35" ht="30" x14ac:dyDescent="0.4">
      <c r="I32" s="403"/>
      <c r="J32" s="231" t="s">
        <v>210</v>
      </c>
      <c r="K32" s="407"/>
      <c r="L32" s="407"/>
      <c r="M32" s="407"/>
      <c r="N32" s="407"/>
      <c r="O32" s="407"/>
      <c r="P32" s="407"/>
      <c r="Q32" s="408"/>
      <c r="R32" s="414"/>
      <c r="S32" s="415"/>
      <c r="T32" s="415"/>
      <c r="U32" s="415"/>
      <c r="V32" s="415"/>
      <c r="W32" s="415"/>
      <c r="X32" s="416"/>
      <c r="Y32" s="423"/>
      <c r="Z32" s="424"/>
      <c r="AA32" s="424"/>
      <c r="AB32" s="424"/>
      <c r="AC32" s="424"/>
      <c r="AD32" s="424"/>
      <c r="AE32" s="425"/>
      <c r="AF32" s="153"/>
      <c r="AG32" s="153"/>
      <c r="AH32" s="153"/>
      <c r="AI32" s="153"/>
    </row>
    <row r="33" spans="9:35" ht="30.75" thickBot="1" x14ac:dyDescent="0.45">
      <c r="I33" s="404"/>
      <c r="J33" s="233" t="s">
        <v>289</v>
      </c>
      <c r="K33" s="409"/>
      <c r="L33" s="409"/>
      <c r="M33" s="409"/>
      <c r="N33" s="409"/>
      <c r="O33" s="409"/>
      <c r="P33" s="409"/>
      <c r="Q33" s="410"/>
      <c r="R33" s="417"/>
      <c r="S33" s="418"/>
      <c r="T33" s="418"/>
      <c r="U33" s="418"/>
      <c r="V33" s="418"/>
      <c r="W33" s="418"/>
      <c r="X33" s="419"/>
      <c r="Y33" s="426"/>
      <c r="Z33" s="427"/>
      <c r="AA33" s="427"/>
      <c r="AB33" s="427"/>
      <c r="AC33" s="427"/>
      <c r="AD33" s="427"/>
      <c r="AE33" s="428"/>
      <c r="AF33" s="153"/>
      <c r="AG33" s="153"/>
      <c r="AH33" s="153"/>
      <c r="AI33" s="153"/>
    </row>
    <row r="34" spans="9:35" ht="30" x14ac:dyDescent="0.4">
      <c r="I34" s="402" t="s">
        <v>9</v>
      </c>
      <c r="J34" s="234" t="s">
        <v>157</v>
      </c>
      <c r="K34" s="421" t="s">
        <v>312</v>
      </c>
      <c r="L34" s="421"/>
      <c r="M34" s="421"/>
      <c r="N34" s="421"/>
      <c r="O34" s="421"/>
      <c r="P34" s="421"/>
      <c r="Q34" s="438"/>
      <c r="R34" s="429" t="s">
        <v>310</v>
      </c>
      <c r="S34" s="405"/>
      <c r="T34" s="405"/>
      <c r="U34" s="405"/>
      <c r="V34" s="405"/>
      <c r="W34" s="405"/>
      <c r="X34" s="406"/>
      <c r="Y34" s="411" t="s">
        <v>311</v>
      </c>
      <c r="Z34" s="412"/>
      <c r="AA34" s="412"/>
      <c r="AB34" s="412"/>
      <c r="AC34" s="412"/>
      <c r="AD34" s="412"/>
      <c r="AE34" s="435"/>
      <c r="AF34" s="153"/>
      <c r="AG34" s="153"/>
      <c r="AH34" s="153"/>
      <c r="AI34" s="153"/>
    </row>
    <row r="35" spans="9:35" ht="30" x14ac:dyDescent="0.4">
      <c r="I35" s="403"/>
      <c r="J35" s="232" t="s">
        <v>284</v>
      </c>
      <c r="K35" s="424"/>
      <c r="L35" s="424"/>
      <c r="M35" s="424"/>
      <c r="N35" s="424"/>
      <c r="O35" s="424"/>
      <c r="P35" s="424"/>
      <c r="Q35" s="439"/>
      <c r="R35" s="430"/>
      <c r="S35" s="407"/>
      <c r="T35" s="407"/>
      <c r="U35" s="407"/>
      <c r="V35" s="407"/>
      <c r="W35" s="407"/>
      <c r="X35" s="408"/>
      <c r="Y35" s="414"/>
      <c r="Z35" s="415"/>
      <c r="AA35" s="415"/>
      <c r="AB35" s="415"/>
      <c r="AC35" s="415"/>
      <c r="AD35" s="415"/>
      <c r="AE35" s="436"/>
      <c r="AF35" s="153"/>
      <c r="AG35" s="153"/>
      <c r="AH35" s="153"/>
      <c r="AI35" s="153"/>
    </row>
    <row r="36" spans="9:35" ht="30" x14ac:dyDescent="0.4">
      <c r="I36" s="403"/>
      <c r="J36" s="231" t="s">
        <v>286</v>
      </c>
      <c r="K36" s="424"/>
      <c r="L36" s="424"/>
      <c r="M36" s="424"/>
      <c r="N36" s="424"/>
      <c r="O36" s="424"/>
      <c r="P36" s="424"/>
      <c r="Q36" s="439"/>
      <c r="R36" s="430"/>
      <c r="S36" s="407"/>
      <c r="T36" s="407"/>
      <c r="U36" s="407"/>
      <c r="V36" s="407"/>
      <c r="W36" s="407"/>
      <c r="X36" s="408"/>
      <c r="Y36" s="414"/>
      <c r="Z36" s="415"/>
      <c r="AA36" s="415"/>
      <c r="AB36" s="415"/>
      <c r="AC36" s="415"/>
      <c r="AD36" s="415"/>
      <c r="AE36" s="436"/>
      <c r="AF36" s="153"/>
      <c r="AG36" s="153"/>
      <c r="AH36" s="153"/>
      <c r="AI36" s="153"/>
    </row>
    <row r="37" spans="9:35" ht="30" x14ac:dyDescent="0.4">
      <c r="I37" s="403"/>
      <c r="J37" s="232" t="s">
        <v>220</v>
      </c>
      <c r="K37" s="424"/>
      <c r="L37" s="424"/>
      <c r="M37" s="424"/>
      <c r="N37" s="424"/>
      <c r="O37" s="424"/>
      <c r="P37" s="424"/>
      <c r="Q37" s="439"/>
      <c r="R37" s="430"/>
      <c r="S37" s="407"/>
      <c r="T37" s="407"/>
      <c r="U37" s="407"/>
      <c r="V37" s="407"/>
      <c r="W37" s="407"/>
      <c r="X37" s="408"/>
      <c r="Y37" s="414"/>
      <c r="Z37" s="415"/>
      <c r="AA37" s="415"/>
      <c r="AB37" s="415"/>
      <c r="AC37" s="415"/>
      <c r="AD37" s="415"/>
      <c r="AE37" s="436"/>
      <c r="AF37" s="153"/>
      <c r="AG37" s="153"/>
      <c r="AH37" s="153"/>
      <c r="AI37" s="153"/>
    </row>
    <row r="38" spans="9:35" ht="30" x14ac:dyDescent="0.4">
      <c r="I38" s="403"/>
      <c r="J38" s="231" t="s">
        <v>163</v>
      </c>
      <c r="K38" s="424"/>
      <c r="L38" s="424"/>
      <c r="M38" s="424"/>
      <c r="N38" s="424"/>
      <c r="O38" s="424"/>
      <c r="P38" s="424"/>
      <c r="Q38" s="439"/>
      <c r="R38" s="430"/>
      <c r="S38" s="407"/>
      <c r="T38" s="407"/>
      <c r="U38" s="407"/>
      <c r="V38" s="407"/>
      <c r="W38" s="407"/>
      <c r="X38" s="408"/>
      <c r="Y38" s="414"/>
      <c r="Z38" s="415"/>
      <c r="AA38" s="415"/>
      <c r="AB38" s="415"/>
      <c r="AC38" s="415"/>
      <c r="AD38" s="415"/>
      <c r="AE38" s="436"/>
      <c r="AF38" s="153"/>
      <c r="AG38" s="153"/>
      <c r="AH38" s="153"/>
      <c r="AI38" s="153"/>
    </row>
    <row r="39" spans="9:35" ht="30" x14ac:dyDescent="0.4">
      <c r="I39" s="403"/>
      <c r="J39" s="232" t="s">
        <v>156</v>
      </c>
      <c r="K39" s="424"/>
      <c r="L39" s="424"/>
      <c r="M39" s="424"/>
      <c r="N39" s="424"/>
      <c r="O39" s="424"/>
      <c r="P39" s="424"/>
      <c r="Q39" s="439"/>
      <c r="R39" s="430"/>
      <c r="S39" s="407"/>
      <c r="T39" s="407"/>
      <c r="U39" s="407"/>
      <c r="V39" s="407"/>
      <c r="W39" s="407"/>
      <c r="X39" s="408"/>
      <c r="Y39" s="414"/>
      <c r="Z39" s="415"/>
      <c r="AA39" s="415"/>
      <c r="AB39" s="415"/>
      <c r="AC39" s="415"/>
      <c r="AD39" s="415"/>
      <c r="AE39" s="436"/>
      <c r="AF39" s="153"/>
      <c r="AG39" s="153"/>
      <c r="AH39" s="153"/>
      <c r="AI39" s="153"/>
    </row>
    <row r="40" spans="9:35" ht="30" x14ac:dyDescent="0.4">
      <c r="I40" s="403"/>
      <c r="J40" s="231" t="s">
        <v>283</v>
      </c>
      <c r="K40" s="424"/>
      <c r="L40" s="424"/>
      <c r="M40" s="424"/>
      <c r="N40" s="424"/>
      <c r="O40" s="424"/>
      <c r="P40" s="424"/>
      <c r="Q40" s="439"/>
      <c r="R40" s="430"/>
      <c r="S40" s="407"/>
      <c r="T40" s="407"/>
      <c r="U40" s="407"/>
      <c r="V40" s="407"/>
      <c r="W40" s="407"/>
      <c r="X40" s="408"/>
      <c r="Y40" s="414"/>
      <c r="Z40" s="415"/>
      <c r="AA40" s="415"/>
      <c r="AB40" s="415"/>
      <c r="AC40" s="415"/>
      <c r="AD40" s="415"/>
      <c r="AE40" s="436"/>
      <c r="AF40" s="153"/>
      <c r="AG40" s="153"/>
      <c r="AH40" s="153"/>
      <c r="AI40" s="153"/>
    </row>
    <row r="41" spans="9:35" ht="30" x14ac:dyDescent="0.4">
      <c r="I41" s="403"/>
      <c r="J41" s="232" t="s">
        <v>144</v>
      </c>
      <c r="K41" s="424"/>
      <c r="L41" s="424"/>
      <c r="M41" s="424"/>
      <c r="N41" s="424"/>
      <c r="O41" s="424"/>
      <c r="P41" s="424"/>
      <c r="Q41" s="439"/>
      <c r="R41" s="430"/>
      <c r="S41" s="407"/>
      <c r="T41" s="407"/>
      <c r="U41" s="407"/>
      <c r="V41" s="407"/>
      <c r="W41" s="407"/>
      <c r="X41" s="408"/>
      <c r="Y41" s="414"/>
      <c r="Z41" s="415"/>
      <c r="AA41" s="415"/>
      <c r="AB41" s="415"/>
      <c r="AC41" s="415"/>
      <c r="AD41" s="415"/>
      <c r="AE41" s="436"/>
      <c r="AF41" s="153"/>
      <c r="AG41" s="153"/>
      <c r="AH41" s="153"/>
      <c r="AI41" s="153"/>
    </row>
    <row r="42" spans="9:35" ht="30" x14ac:dyDescent="0.4">
      <c r="I42" s="403"/>
      <c r="J42" s="231" t="s">
        <v>216</v>
      </c>
      <c r="K42" s="424"/>
      <c r="L42" s="424"/>
      <c r="M42" s="424"/>
      <c r="N42" s="424"/>
      <c r="O42" s="424"/>
      <c r="P42" s="424"/>
      <c r="Q42" s="439"/>
      <c r="R42" s="430"/>
      <c r="S42" s="407"/>
      <c r="T42" s="407"/>
      <c r="U42" s="407"/>
      <c r="V42" s="407"/>
      <c r="W42" s="407"/>
      <c r="X42" s="408"/>
      <c r="Y42" s="414"/>
      <c r="Z42" s="415"/>
      <c r="AA42" s="415"/>
      <c r="AB42" s="415"/>
      <c r="AC42" s="415"/>
      <c r="AD42" s="415"/>
      <c r="AE42" s="436"/>
      <c r="AF42" s="153"/>
      <c r="AG42" s="153"/>
      <c r="AH42" s="153"/>
      <c r="AI42" s="153"/>
    </row>
    <row r="43" spans="9:35" ht="30" x14ac:dyDescent="0.4">
      <c r="I43" s="403"/>
      <c r="J43" s="232" t="s">
        <v>158</v>
      </c>
      <c r="K43" s="424"/>
      <c r="L43" s="424"/>
      <c r="M43" s="424"/>
      <c r="N43" s="424"/>
      <c r="O43" s="424"/>
      <c r="P43" s="424"/>
      <c r="Q43" s="439"/>
      <c r="R43" s="430"/>
      <c r="S43" s="407"/>
      <c r="T43" s="407"/>
      <c r="U43" s="407"/>
      <c r="V43" s="407"/>
      <c r="W43" s="407"/>
      <c r="X43" s="408"/>
      <c r="Y43" s="414"/>
      <c r="Z43" s="415"/>
      <c r="AA43" s="415"/>
      <c r="AB43" s="415"/>
      <c r="AC43" s="415"/>
      <c r="AD43" s="415"/>
      <c r="AE43" s="436"/>
      <c r="AF43" s="153"/>
      <c r="AG43" s="153"/>
      <c r="AH43" s="153"/>
      <c r="AI43" s="153"/>
    </row>
    <row r="44" spans="9:35" ht="30" x14ac:dyDescent="0.4">
      <c r="I44" s="403"/>
      <c r="J44" s="231" t="s">
        <v>252</v>
      </c>
      <c r="K44" s="424"/>
      <c r="L44" s="424"/>
      <c r="M44" s="424"/>
      <c r="N44" s="424"/>
      <c r="O44" s="424"/>
      <c r="P44" s="424"/>
      <c r="Q44" s="439"/>
      <c r="R44" s="430"/>
      <c r="S44" s="407"/>
      <c r="T44" s="407"/>
      <c r="U44" s="407"/>
      <c r="V44" s="407"/>
      <c r="W44" s="407"/>
      <c r="X44" s="408"/>
      <c r="Y44" s="414"/>
      <c r="Z44" s="415"/>
      <c r="AA44" s="415"/>
      <c r="AB44" s="415"/>
      <c r="AC44" s="415"/>
      <c r="AD44" s="415"/>
      <c r="AE44" s="436"/>
      <c r="AF44" s="153"/>
      <c r="AG44" s="153"/>
      <c r="AH44" s="153"/>
      <c r="AI44" s="153"/>
    </row>
    <row r="45" spans="9:35" ht="30" x14ac:dyDescent="0.4">
      <c r="I45" s="403"/>
      <c r="J45" s="232" t="s">
        <v>285</v>
      </c>
      <c r="K45" s="424"/>
      <c r="L45" s="424"/>
      <c r="M45" s="424"/>
      <c r="N45" s="424"/>
      <c r="O45" s="424"/>
      <c r="P45" s="424"/>
      <c r="Q45" s="439"/>
      <c r="R45" s="430"/>
      <c r="S45" s="407"/>
      <c r="T45" s="407"/>
      <c r="U45" s="407"/>
      <c r="V45" s="407"/>
      <c r="W45" s="407"/>
      <c r="X45" s="408"/>
      <c r="Y45" s="414"/>
      <c r="Z45" s="415"/>
      <c r="AA45" s="415"/>
      <c r="AB45" s="415"/>
      <c r="AC45" s="415"/>
      <c r="AD45" s="415"/>
      <c r="AE45" s="436"/>
      <c r="AF45" s="153"/>
      <c r="AG45" s="153"/>
      <c r="AH45" s="153"/>
      <c r="AI45" s="153"/>
    </row>
    <row r="46" spans="9:35" ht="30" x14ac:dyDescent="0.4">
      <c r="I46" s="403"/>
      <c r="J46" s="231" t="s">
        <v>470</v>
      </c>
      <c r="K46" s="424"/>
      <c r="L46" s="424"/>
      <c r="M46" s="424"/>
      <c r="N46" s="424"/>
      <c r="O46" s="424"/>
      <c r="P46" s="424"/>
      <c r="Q46" s="439"/>
      <c r="R46" s="430"/>
      <c r="S46" s="407"/>
      <c r="T46" s="407"/>
      <c r="U46" s="407"/>
      <c r="V46" s="407"/>
      <c r="W46" s="407"/>
      <c r="X46" s="408"/>
      <c r="Y46" s="414"/>
      <c r="Z46" s="415"/>
      <c r="AA46" s="415"/>
      <c r="AB46" s="415"/>
      <c r="AC46" s="415"/>
      <c r="AD46" s="415"/>
      <c r="AE46" s="436"/>
      <c r="AF46" s="153"/>
      <c r="AG46" s="153"/>
      <c r="AH46" s="153"/>
      <c r="AI46" s="153"/>
    </row>
    <row r="47" spans="9:35" ht="30" x14ac:dyDescent="0.4">
      <c r="I47" s="403"/>
      <c r="J47" s="231" t="s">
        <v>223</v>
      </c>
      <c r="K47" s="424"/>
      <c r="L47" s="424"/>
      <c r="M47" s="424"/>
      <c r="N47" s="424"/>
      <c r="O47" s="424"/>
      <c r="P47" s="424"/>
      <c r="Q47" s="439"/>
      <c r="R47" s="430"/>
      <c r="S47" s="407"/>
      <c r="T47" s="407"/>
      <c r="U47" s="407"/>
      <c r="V47" s="407"/>
      <c r="W47" s="407"/>
      <c r="X47" s="408"/>
      <c r="Y47" s="414"/>
      <c r="Z47" s="415"/>
      <c r="AA47" s="415"/>
      <c r="AB47" s="415"/>
      <c r="AC47" s="415"/>
      <c r="AD47" s="415"/>
      <c r="AE47" s="436"/>
      <c r="AF47" s="153"/>
      <c r="AG47" s="153"/>
      <c r="AH47" s="153"/>
      <c r="AI47" s="153"/>
    </row>
    <row r="48" spans="9:35" ht="30.75" thickBot="1" x14ac:dyDescent="0.45">
      <c r="I48" s="404"/>
      <c r="J48" s="233" t="s">
        <v>226</v>
      </c>
      <c r="K48" s="427"/>
      <c r="L48" s="427"/>
      <c r="M48" s="427"/>
      <c r="N48" s="427"/>
      <c r="O48" s="427"/>
      <c r="P48" s="427"/>
      <c r="Q48" s="440"/>
      <c r="R48" s="431"/>
      <c r="S48" s="409"/>
      <c r="T48" s="409"/>
      <c r="U48" s="409"/>
      <c r="V48" s="409"/>
      <c r="W48" s="409"/>
      <c r="X48" s="410"/>
      <c r="Y48" s="417"/>
      <c r="Z48" s="418"/>
      <c r="AA48" s="418"/>
      <c r="AB48" s="418"/>
      <c r="AC48" s="418"/>
      <c r="AD48" s="418"/>
      <c r="AE48" s="437"/>
      <c r="AF48" s="153"/>
      <c r="AG48" s="153"/>
      <c r="AH48" s="153"/>
      <c r="AI48" s="153"/>
    </row>
    <row r="49" spans="1:35" ht="30" x14ac:dyDescent="0.4">
      <c r="I49" s="402" t="s">
        <v>8</v>
      </c>
      <c r="J49" s="234" t="s">
        <v>143</v>
      </c>
      <c r="K49" s="412" t="s">
        <v>311</v>
      </c>
      <c r="L49" s="412"/>
      <c r="M49" s="412"/>
      <c r="N49" s="412"/>
      <c r="O49" s="412"/>
      <c r="P49" s="412"/>
      <c r="Q49" s="412"/>
      <c r="R49" s="421" t="s">
        <v>312</v>
      </c>
      <c r="S49" s="421"/>
      <c r="T49" s="421"/>
      <c r="U49" s="421"/>
      <c r="V49" s="421"/>
      <c r="W49" s="421"/>
      <c r="X49" s="421"/>
      <c r="Y49" s="405" t="s">
        <v>310</v>
      </c>
      <c r="Z49" s="405"/>
      <c r="AA49" s="405"/>
      <c r="AB49" s="405"/>
      <c r="AC49" s="405"/>
      <c r="AD49" s="405"/>
      <c r="AE49" s="432"/>
      <c r="AF49" s="153"/>
      <c r="AG49" s="153"/>
      <c r="AH49" s="153"/>
      <c r="AI49" s="153"/>
    </row>
    <row r="50" spans="1:35" ht="30" x14ac:dyDescent="0.4">
      <c r="A50" s="153"/>
      <c r="I50" s="403"/>
      <c r="J50" s="232" t="s">
        <v>160</v>
      </c>
      <c r="K50" s="415"/>
      <c r="L50" s="415"/>
      <c r="M50" s="415"/>
      <c r="N50" s="415"/>
      <c r="O50" s="415"/>
      <c r="P50" s="415"/>
      <c r="Q50" s="415"/>
      <c r="R50" s="424"/>
      <c r="S50" s="424"/>
      <c r="T50" s="424"/>
      <c r="U50" s="424"/>
      <c r="V50" s="424"/>
      <c r="W50" s="424"/>
      <c r="X50" s="424"/>
      <c r="Y50" s="407"/>
      <c r="Z50" s="407"/>
      <c r="AA50" s="407"/>
      <c r="AB50" s="407"/>
      <c r="AC50" s="407"/>
      <c r="AD50" s="407"/>
      <c r="AE50" s="433"/>
      <c r="AF50" s="153"/>
      <c r="AG50" s="153"/>
      <c r="AH50" s="153"/>
      <c r="AI50" s="153"/>
    </row>
    <row r="51" spans="1:35" ht="30" x14ac:dyDescent="0.4">
      <c r="I51" s="403"/>
      <c r="J51" s="231" t="s">
        <v>159</v>
      </c>
      <c r="K51" s="415"/>
      <c r="L51" s="415"/>
      <c r="M51" s="415"/>
      <c r="N51" s="415"/>
      <c r="O51" s="415"/>
      <c r="P51" s="415"/>
      <c r="Q51" s="415"/>
      <c r="R51" s="424"/>
      <c r="S51" s="424"/>
      <c r="T51" s="424"/>
      <c r="U51" s="424"/>
      <c r="V51" s="424"/>
      <c r="W51" s="424"/>
      <c r="X51" s="424"/>
      <c r="Y51" s="407"/>
      <c r="Z51" s="407"/>
      <c r="AA51" s="407"/>
      <c r="AB51" s="407"/>
      <c r="AC51" s="407"/>
      <c r="AD51" s="407"/>
      <c r="AE51" s="433"/>
      <c r="AF51" s="153"/>
      <c r="AG51" s="153"/>
      <c r="AH51" s="153"/>
      <c r="AI51" s="153"/>
    </row>
    <row r="52" spans="1:35" ht="30" x14ac:dyDescent="0.4">
      <c r="I52" s="403"/>
      <c r="J52" s="232" t="s">
        <v>161</v>
      </c>
      <c r="K52" s="415"/>
      <c r="L52" s="415"/>
      <c r="M52" s="415"/>
      <c r="N52" s="415"/>
      <c r="O52" s="415"/>
      <c r="P52" s="415"/>
      <c r="Q52" s="415"/>
      <c r="R52" s="424"/>
      <c r="S52" s="424"/>
      <c r="T52" s="424"/>
      <c r="U52" s="424"/>
      <c r="V52" s="424"/>
      <c r="W52" s="424"/>
      <c r="X52" s="424"/>
      <c r="Y52" s="407"/>
      <c r="Z52" s="407"/>
      <c r="AA52" s="407"/>
      <c r="AB52" s="407"/>
      <c r="AC52" s="407"/>
      <c r="AD52" s="407"/>
      <c r="AE52" s="433"/>
      <c r="AF52" s="153"/>
      <c r="AG52" s="153"/>
      <c r="AH52" s="153"/>
      <c r="AI52" s="153"/>
    </row>
    <row r="53" spans="1:35" ht="30" x14ac:dyDescent="0.4">
      <c r="I53" s="403"/>
      <c r="J53" s="231" t="s">
        <v>300</v>
      </c>
      <c r="K53" s="415"/>
      <c r="L53" s="415"/>
      <c r="M53" s="415"/>
      <c r="N53" s="415"/>
      <c r="O53" s="415"/>
      <c r="P53" s="415"/>
      <c r="Q53" s="415"/>
      <c r="R53" s="424"/>
      <c r="S53" s="424"/>
      <c r="T53" s="424"/>
      <c r="U53" s="424"/>
      <c r="V53" s="424"/>
      <c r="W53" s="424"/>
      <c r="X53" s="424"/>
      <c r="Y53" s="407"/>
      <c r="Z53" s="407"/>
      <c r="AA53" s="407"/>
      <c r="AB53" s="407"/>
      <c r="AC53" s="407"/>
      <c r="AD53" s="407"/>
      <c r="AE53" s="433"/>
      <c r="AF53" s="153"/>
      <c r="AG53" s="153"/>
      <c r="AH53" s="153"/>
      <c r="AI53" s="153"/>
    </row>
    <row r="54" spans="1:35" ht="30" x14ac:dyDescent="0.4">
      <c r="I54" s="403"/>
      <c r="J54" s="232" t="s">
        <v>282</v>
      </c>
      <c r="K54" s="415"/>
      <c r="L54" s="415"/>
      <c r="M54" s="415"/>
      <c r="N54" s="415"/>
      <c r="O54" s="415"/>
      <c r="P54" s="415"/>
      <c r="Q54" s="415"/>
      <c r="R54" s="424"/>
      <c r="S54" s="424"/>
      <c r="T54" s="424"/>
      <c r="U54" s="424"/>
      <c r="V54" s="424"/>
      <c r="W54" s="424"/>
      <c r="X54" s="424"/>
      <c r="Y54" s="407"/>
      <c r="Z54" s="407"/>
      <c r="AA54" s="407"/>
      <c r="AB54" s="407"/>
      <c r="AC54" s="407"/>
      <c r="AD54" s="407"/>
      <c r="AE54" s="433"/>
      <c r="AF54" s="153"/>
      <c r="AG54" s="153"/>
      <c r="AH54" s="153"/>
      <c r="AI54" s="153"/>
    </row>
    <row r="55" spans="1:35" ht="30" x14ac:dyDescent="0.4">
      <c r="I55" s="403"/>
      <c r="J55" s="231" t="s">
        <v>304</v>
      </c>
      <c r="K55" s="415"/>
      <c r="L55" s="415"/>
      <c r="M55" s="415"/>
      <c r="N55" s="415"/>
      <c r="O55" s="415"/>
      <c r="P55" s="415"/>
      <c r="Q55" s="415"/>
      <c r="R55" s="424"/>
      <c r="S55" s="424"/>
      <c r="T55" s="424"/>
      <c r="U55" s="424"/>
      <c r="V55" s="424"/>
      <c r="W55" s="424"/>
      <c r="X55" s="424"/>
      <c r="Y55" s="407"/>
      <c r="Z55" s="407"/>
      <c r="AA55" s="407"/>
      <c r="AB55" s="407"/>
      <c r="AC55" s="407"/>
      <c r="AD55" s="407"/>
      <c r="AE55" s="433"/>
      <c r="AF55" s="153"/>
      <c r="AG55" s="153"/>
      <c r="AH55" s="153"/>
      <c r="AI55" s="153"/>
    </row>
    <row r="56" spans="1:35" ht="30" x14ac:dyDescent="0.4">
      <c r="I56" s="403"/>
      <c r="J56" s="232" t="s">
        <v>251</v>
      </c>
      <c r="K56" s="415"/>
      <c r="L56" s="415"/>
      <c r="M56" s="415"/>
      <c r="N56" s="415"/>
      <c r="O56" s="415"/>
      <c r="P56" s="415"/>
      <c r="Q56" s="415"/>
      <c r="R56" s="424"/>
      <c r="S56" s="424"/>
      <c r="T56" s="424"/>
      <c r="U56" s="424"/>
      <c r="V56" s="424"/>
      <c r="W56" s="424"/>
      <c r="X56" s="424"/>
      <c r="Y56" s="407"/>
      <c r="Z56" s="407"/>
      <c r="AA56" s="407"/>
      <c r="AB56" s="407"/>
      <c r="AC56" s="407"/>
      <c r="AD56" s="407"/>
      <c r="AE56" s="433"/>
      <c r="AF56" s="153"/>
      <c r="AG56" s="153"/>
      <c r="AH56" s="153"/>
      <c r="AI56" s="153"/>
    </row>
    <row r="57" spans="1:35" ht="30" x14ac:dyDescent="0.4">
      <c r="I57" s="403"/>
      <c r="J57" s="231" t="s">
        <v>301</v>
      </c>
      <c r="K57" s="415"/>
      <c r="L57" s="415"/>
      <c r="M57" s="415"/>
      <c r="N57" s="415"/>
      <c r="O57" s="415"/>
      <c r="P57" s="415"/>
      <c r="Q57" s="415"/>
      <c r="R57" s="424"/>
      <c r="S57" s="424"/>
      <c r="T57" s="424"/>
      <c r="U57" s="424"/>
      <c r="V57" s="424"/>
      <c r="W57" s="424"/>
      <c r="X57" s="424"/>
      <c r="Y57" s="407"/>
      <c r="Z57" s="407"/>
      <c r="AA57" s="407"/>
      <c r="AB57" s="407"/>
      <c r="AC57" s="407"/>
      <c r="AD57" s="407"/>
      <c r="AE57" s="433"/>
      <c r="AF57" s="153"/>
      <c r="AG57" s="153"/>
      <c r="AH57" s="153"/>
      <c r="AI57" s="153"/>
    </row>
    <row r="58" spans="1:35" s="153" customFormat="1" ht="30" x14ac:dyDescent="0.4">
      <c r="A58"/>
      <c r="I58" s="403"/>
      <c r="J58" s="232" t="s">
        <v>162</v>
      </c>
      <c r="K58" s="415"/>
      <c r="L58" s="415"/>
      <c r="M58" s="415"/>
      <c r="N58" s="415"/>
      <c r="O58" s="415"/>
      <c r="P58" s="415"/>
      <c r="Q58" s="415"/>
      <c r="R58" s="424"/>
      <c r="S58" s="424"/>
      <c r="T58" s="424"/>
      <c r="U58" s="424"/>
      <c r="V58" s="424"/>
      <c r="W58" s="424"/>
      <c r="X58" s="424"/>
      <c r="Y58" s="407"/>
      <c r="Z58" s="407"/>
      <c r="AA58" s="407"/>
      <c r="AB58" s="407"/>
      <c r="AC58" s="407"/>
      <c r="AD58" s="407"/>
      <c r="AE58" s="433"/>
    </row>
    <row r="59" spans="1:35" ht="30" x14ac:dyDescent="0.4">
      <c r="I59" s="403"/>
      <c r="J59" s="231" t="s">
        <v>214</v>
      </c>
      <c r="K59" s="415"/>
      <c r="L59" s="415"/>
      <c r="M59" s="415"/>
      <c r="N59" s="415"/>
      <c r="O59" s="415"/>
      <c r="P59" s="415"/>
      <c r="Q59" s="415"/>
      <c r="R59" s="424"/>
      <c r="S59" s="424"/>
      <c r="T59" s="424"/>
      <c r="U59" s="424"/>
      <c r="V59" s="424"/>
      <c r="W59" s="424"/>
      <c r="X59" s="424"/>
      <c r="Y59" s="407"/>
      <c r="Z59" s="407"/>
      <c r="AA59" s="407"/>
      <c r="AB59" s="407"/>
      <c r="AC59" s="407"/>
      <c r="AD59" s="407"/>
      <c r="AE59" s="433"/>
    </row>
    <row r="60" spans="1:35" ht="30.75" thickBot="1" x14ac:dyDescent="0.45">
      <c r="I60" s="404"/>
      <c r="J60" s="233" t="s">
        <v>148</v>
      </c>
      <c r="K60" s="418"/>
      <c r="L60" s="418"/>
      <c r="M60" s="418"/>
      <c r="N60" s="418"/>
      <c r="O60" s="418"/>
      <c r="P60" s="418"/>
      <c r="Q60" s="418"/>
      <c r="R60" s="427"/>
      <c r="S60" s="427"/>
      <c r="T60" s="427"/>
      <c r="U60" s="427"/>
      <c r="V60" s="427"/>
      <c r="W60" s="427"/>
      <c r="X60" s="427"/>
      <c r="Y60" s="409"/>
      <c r="Z60" s="409"/>
      <c r="AA60" s="409"/>
      <c r="AB60" s="409"/>
      <c r="AC60" s="409"/>
      <c r="AD60" s="409"/>
      <c r="AE60" s="434"/>
    </row>
  </sheetData>
  <mergeCells count="12">
    <mergeCell ref="Y17:AE33"/>
    <mergeCell ref="R34:X48"/>
    <mergeCell ref="Y49:AE60"/>
    <mergeCell ref="Y34:AE48"/>
    <mergeCell ref="K34:Q48"/>
    <mergeCell ref="R49:X60"/>
    <mergeCell ref="K49:Q60"/>
    <mergeCell ref="I17:I33"/>
    <mergeCell ref="I34:I48"/>
    <mergeCell ref="I49:I60"/>
    <mergeCell ref="K17:Q33"/>
    <mergeCell ref="R17:X33"/>
  </mergeCells>
  <phoneticPr fontId="1" type="noConversion"/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ER768"/>
  <sheetViews>
    <sheetView showGridLines="0" workbookViewId="0">
      <pane ySplit="1" topLeftCell="A2" activePane="bottomLeft" state="frozen"/>
      <selection pane="bottomLeft" activeCell="EI111" sqref="EI111:EI122"/>
    </sheetView>
  </sheetViews>
  <sheetFormatPr baseColWidth="10" defaultColWidth="10.7109375" defaultRowHeight="15" x14ac:dyDescent="0.25"/>
  <cols>
    <col min="1" max="1" width="10.7109375" style="2" customWidth="1"/>
    <col min="2" max="2" width="21.85546875" style="2" customWidth="1"/>
    <col min="3" max="3" width="10.7109375" style="253"/>
    <col min="4" max="15" width="0" style="2" hidden="1" customWidth="1"/>
    <col min="16" max="16" width="10.7109375" style="2"/>
    <col min="17" max="21" width="0" style="2" hidden="1" customWidth="1"/>
    <col min="22" max="22" width="10.7109375" style="2"/>
    <col min="23" max="25" width="0" style="2" hidden="1" customWidth="1"/>
    <col min="26" max="26" width="11.5703125" style="2" customWidth="1"/>
    <col min="27" max="28" width="10.7109375" style="2"/>
    <col min="29" max="44" width="0" style="2" hidden="1" customWidth="1"/>
    <col min="45" max="47" width="10.7109375" style="2"/>
    <col min="48" max="48" width="13.28515625" style="2" customWidth="1"/>
    <col min="49" max="136" width="10.7109375" style="2" customWidth="1"/>
    <col min="137" max="137" width="10.7109375" style="242"/>
    <col min="138" max="139" width="10.7109375" style="2"/>
    <col min="140" max="140" width="15.28515625" style="2" customWidth="1"/>
    <col min="141" max="141" width="10.7109375" style="2"/>
    <col min="142" max="142" width="17.7109375" style="2" customWidth="1"/>
    <col min="143" max="16384" width="10.7109375" style="2"/>
  </cols>
  <sheetData>
    <row r="1" spans="1:148" ht="14.25" customHeight="1" x14ac:dyDescent="0.25">
      <c r="A1" s="2" t="s">
        <v>671</v>
      </c>
      <c r="B1" s="2" t="s">
        <v>672</v>
      </c>
      <c r="C1" s="253" t="s">
        <v>673</v>
      </c>
      <c r="D1" s="2" t="s">
        <v>674</v>
      </c>
      <c r="E1" s="2" t="s">
        <v>675</v>
      </c>
      <c r="F1" s="2" t="s">
        <v>676</v>
      </c>
      <c r="G1" s="2" t="s">
        <v>677</v>
      </c>
      <c r="H1" s="2" t="s">
        <v>678</v>
      </c>
      <c r="I1" s="2" t="s">
        <v>679</v>
      </c>
      <c r="J1" s="2" t="s">
        <v>680</v>
      </c>
      <c r="K1" s="2" t="s">
        <v>681</v>
      </c>
      <c r="L1" s="2" t="s">
        <v>682</v>
      </c>
      <c r="M1" s="2" t="s">
        <v>683</v>
      </c>
      <c r="N1" s="2" t="s">
        <v>684</v>
      </c>
      <c r="O1" s="2" t="s">
        <v>685</v>
      </c>
      <c r="P1" s="2" t="s">
        <v>686</v>
      </c>
      <c r="Q1" s="2" t="s">
        <v>687</v>
      </c>
      <c r="R1" s="2" t="s">
        <v>688</v>
      </c>
      <c r="S1" s="2" t="s">
        <v>689</v>
      </c>
      <c r="T1" s="2" t="s">
        <v>690</v>
      </c>
      <c r="U1" s="2" t="s">
        <v>691</v>
      </c>
      <c r="V1" s="2" t="s">
        <v>692</v>
      </c>
      <c r="W1" s="2" t="s">
        <v>693</v>
      </c>
      <c r="X1" s="2" t="s">
        <v>694</v>
      </c>
      <c r="Y1" s="2" t="s">
        <v>695</v>
      </c>
      <c r="Z1" s="2" t="s">
        <v>570</v>
      </c>
      <c r="AA1" s="2" t="s">
        <v>696</v>
      </c>
      <c r="AB1" s="2" t="s">
        <v>697</v>
      </c>
      <c r="AC1" s="2" t="s">
        <v>0</v>
      </c>
      <c r="AD1" s="2" t="s">
        <v>698</v>
      </c>
      <c r="AE1" s="2" t="s">
        <v>699</v>
      </c>
      <c r="AF1" s="2" t="s">
        <v>700</v>
      </c>
      <c r="AG1" s="2" t="s">
        <v>701</v>
      </c>
      <c r="AH1" s="2" t="s">
        <v>702</v>
      </c>
      <c r="AI1" s="2" t="s">
        <v>703</v>
      </c>
      <c r="AJ1" s="2" t="s">
        <v>704</v>
      </c>
      <c r="AK1" s="2" t="s">
        <v>705</v>
      </c>
      <c r="AL1" s="2" t="s">
        <v>706</v>
      </c>
      <c r="AM1" s="2" t="s">
        <v>707</v>
      </c>
      <c r="AN1" s="2" t="s">
        <v>708</v>
      </c>
      <c r="AO1" s="2" t="s">
        <v>709</v>
      </c>
      <c r="AP1" s="2" t="s">
        <v>710</v>
      </c>
      <c r="AQ1" s="2" t="s">
        <v>711</v>
      </c>
      <c r="AR1" s="2" t="s">
        <v>712</v>
      </c>
      <c r="AS1" s="2" t="s">
        <v>713</v>
      </c>
      <c r="AT1" s="2" t="s">
        <v>714</v>
      </c>
      <c r="AU1" s="2" t="s">
        <v>715</v>
      </c>
      <c r="AV1" s="2" t="s">
        <v>716</v>
      </c>
      <c r="AW1" s="2" t="s">
        <v>717</v>
      </c>
      <c r="AX1" s="2" t="s">
        <v>718</v>
      </c>
      <c r="AY1" s="2" t="s">
        <v>719</v>
      </c>
      <c r="AZ1" s="2" t="s">
        <v>720</v>
      </c>
      <c r="BA1" s="2" t="s">
        <v>721</v>
      </c>
      <c r="BB1" s="2" t="s">
        <v>722</v>
      </c>
      <c r="BC1" s="2" t="s">
        <v>723</v>
      </c>
      <c r="BD1" s="2" t="s">
        <v>724</v>
      </c>
      <c r="BE1" s="2" t="s">
        <v>725</v>
      </c>
      <c r="BF1" s="2" t="s">
        <v>726</v>
      </c>
      <c r="BG1" s="2" t="s">
        <v>727</v>
      </c>
      <c r="BH1" s="2" t="s">
        <v>728</v>
      </c>
      <c r="BI1" s="2" t="s">
        <v>729</v>
      </c>
      <c r="BJ1" s="2" t="s">
        <v>730</v>
      </c>
      <c r="BK1" s="2" t="s">
        <v>731</v>
      </c>
      <c r="BL1" s="2" t="s">
        <v>732</v>
      </c>
      <c r="BM1" s="2" t="s">
        <v>733</v>
      </c>
      <c r="BN1" s="2" t="s">
        <v>734</v>
      </c>
      <c r="BO1" s="2" t="s">
        <v>735</v>
      </c>
      <c r="BP1" s="2" t="s">
        <v>736</v>
      </c>
      <c r="BQ1" s="2" t="s">
        <v>737</v>
      </c>
      <c r="BR1" s="2" t="s">
        <v>738</v>
      </c>
      <c r="BS1" s="2" t="s">
        <v>739</v>
      </c>
      <c r="BT1" s="2" t="s">
        <v>740</v>
      </c>
      <c r="BU1" s="2" t="s">
        <v>741</v>
      </c>
      <c r="BV1" s="2" t="s">
        <v>742</v>
      </c>
      <c r="BW1" s="2" t="s">
        <v>743</v>
      </c>
      <c r="BX1" s="2" t="s">
        <v>744</v>
      </c>
      <c r="BY1" s="2" t="s">
        <v>745</v>
      </c>
      <c r="BZ1" s="2" t="s">
        <v>746</v>
      </c>
      <c r="CA1" s="2" t="s">
        <v>747</v>
      </c>
      <c r="CB1" s="2" t="s">
        <v>748</v>
      </c>
      <c r="CC1" s="2" t="s">
        <v>749</v>
      </c>
      <c r="CD1" s="2" t="s">
        <v>750</v>
      </c>
      <c r="CE1" s="2" t="s">
        <v>751</v>
      </c>
      <c r="CF1" s="2" t="s">
        <v>752</v>
      </c>
      <c r="CG1" s="2" t="s">
        <v>753</v>
      </c>
      <c r="CH1" s="2" t="s">
        <v>754</v>
      </c>
      <c r="CI1" s="2" t="s">
        <v>755</v>
      </c>
      <c r="CJ1" s="2" t="s">
        <v>756</v>
      </c>
      <c r="CK1" s="2" t="s">
        <v>757</v>
      </c>
      <c r="CL1" s="2" t="s">
        <v>758</v>
      </c>
      <c r="CM1" s="2" t="s">
        <v>759</v>
      </c>
      <c r="CN1" s="2" t="s">
        <v>760</v>
      </c>
      <c r="CO1" s="2" t="s">
        <v>761</v>
      </c>
      <c r="CP1" s="2" t="s">
        <v>762</v>
      </c>
      <c r="CQ1" s="2" t="s">
        <v>763</v>
      </c>
      <c r="CR1" s="2" t="s">
        <v>764</v>
      </c>
      <c r="CS1" s="2" t="s">
        <v>765</v>
      </c>
      <c r="CT1" s="2" t="s">
        <v>766</v>
      </c>
      <c r="CU1" s="2" t="s">
        <v>767</v>
      </c>
      <c r="CV1" s="2" t="s">
        <v>768</v>
      </c>
      <c r="CW1" s="2" t="s">
        <v>769</v>
      </c>
      <c r="CX1" s="2" t="s">
        <v>770</v>
      </c>
      <c r="CY1" s="2" t="s">
        <v>771</v>
      </c>
      <c r="CZ1" s="2" t="s">
        <v>772</v>
      </c>
      <c r="DA1" s="2" t="s">
        <v>773</v>
      </c>
      <c r="DB1" s="2" t="s">
        <v>774</v>
      </c>
      <c r="DC1" s="2" t="s">
        <v>775</v>
      </c>
      <c r="DD1" s="2" t="s">
        <v>776</v>
      </c>
      <c r="DE1" s="2" t="s">
        <v>777</v>
      </c>
      <c r="DF1" s="2" t="s">
        <v>778</v>
      </c>
      <c r="DG1" s="2" t="s">
        <v>779</v>
      </c>
      <c r="DH1" s="2" t="s">
        <v>780</v>
      </c>
      <c r="DI1" s="2" t="s">
        <v>781</v>
      </c>
      <c r="DJ1" s="2" t="s">
        <v>782</v>
      </c>
      <c r="DK1" s="2" t="s">
        <v>783</v>
      </c>
      <c r="DL1" s="2" t="s">
        <v>784</v>
      </c>
      <c r="DM1" s="2" t="s">
        <v>785</v>
      </c>
      <c r="DN1" s="2" t="s">
        <v>786</v>
      </c>
      <c r="DO1" s="2" t="s">
        <v>787</v>
      </c>
      <c r="DP1" s="2" t="s">
        <v>788</v>
      </c>
      <c r="DQ1" s="2" t="s">
        <v>789</v>
      </c>
      <c r="DR1" s="2" t="s">
        <v>790</v>
      </c>
      <c r="DS1" s="2" t="s">
        <v>791</v>
      </c>
      <c r="DT1" s="2" t="s">
        <v>792</v>
      </c>
      <c r="DU1" s="2" t="s">
        <v>793</v>
      </c>
      <c r="DV1" s="2" t="s">
        <v>794</v>
      </c>
      <c r="DW1" s="2" t="s">
        <v>795</v>
      </c>
      <c r="DX1" s="2" t="s">
        <v>796</v>
      </c>
      <c r="DY1" s="2" t="s">
        <v>797</v>
      </c>
      <c r="DZ1" s="2" t="s">
        <v>798</v>
      </c>
      <c r="EA1" s="2" t="s">
        <v>799</v>
      </c>
      <c r="EB1" s="2" t="s">
        <v>800</v>
      </c>
      <c r="EC1" s="2" t="s">
        <v>801</v>
      </c>
      <c r="ED1" s="2" t="s">
        <v>802</v>
      </c>
      <c r="EE1" s="2" t="s">
        <v>803</v>
      </c>
      <c r="EF1" s="2" t="s">
        <v>804</v>
      </c>
      <c r="EG1" s="242" t="s">
        <v>572</v>
      </c>
      <c r="EH1" s="2" t="s">
        <v>573</v>
      </c>
      <c r="EI1" s="2" t="s">
        <v>165</v>
      </c>
      <c r="EJ1" s="2" t="s">
        <v>46</v>
      </c>
      <c r="EK1" s="2" t="s">
        <v>47</v>
      </c>
      <c r="EL1" s="2" t="s">
        <v>2</v>
      </c>
      <c r="EM1" s="2" t="s">
        <v>5</v>
      </c>
      <c r="EN1" s="2" t="s">
        <v>1</v>
      </c>
      <c r="EO1" s="2" t="s">
        <v>578</v>
      </c>
      <c r="EP1" s="2" t="s">
        <v>875</v>
      </c>
      <c r="EQ1" s="2" t="s">
        <v>876</v>
      </c>
      <c r="ER1" s="2" t="s">
        <v>253</v>
      </c>
    </row>
    <row r="2" spans="1:148" s="272" customFormat="1" hidden="1" x14ac:dyDescent="0.25">
      <c r="A2" s="272">
        <v>1</v>
      </c>
      <c r="B2" s="273">
        <v>40976.236701388887</v>
      </c>
      <c r="C2" s="274">
        <v>2017717</v>
      </c>
      <c r="L2" s="272" t="s">
        <v>805</v>
      </c>
      <c r="M2" s="275">
        <v>0.53938657407407409</v>
      </c>
      <c r="O2" s="272" t="s">
        <v>805</v>
      </c>
      <c r="P2" s="275">
        <v>0.54443287037037036</v>
      </c>
      <c r="U2" s="272" t="s">
        <v>805</v>
      </c>
      <c r="V2" s="275">
        <v>0.55906250000000002</v>
      </c>
      <c r="Z2" s="272" t="s">
        <v>574</v>
      </c>
      <c r="AA2" s="272" t="s">
        <v>806</v>
      </c>
      <c r="AS2" s="272">
        <v>12</v>
      </c>
      <c r="AT2" s="272">
        <v>123</v>
      </c>
      <c r="AU2" s="272" t="s">
        <v>805</v>
      </c>
      <c r="AV2" s="275">
        <v>0.54746527777777776</v>
      </c>
      <c r="AW2" s="272">
        <v>114</v>
      </c>
      <c r="AX2" s="272" t="s">
        <v>805</v>
      </c>
      <c r="AY2" s="275">
        <v>0.54805555555555552</v>
      </c>
      <c r="AZ2" s="272">
        <v>100</v>
      </c>
      <c r="BA2" s="272" t="s">
        <v>805</v>
      </c>
      <c r="BB2" s="275">
        <v>0.54863425925925924</v>
      </c>
      <c r="BC2" s="272">
        <v>111</v>
      </c>
      <c r="BD2" s="272" t="s">
        <v>805</v>
      </c>
      <c r="BE2" s="275">
        <v>0.54966435185185192</v>
      </c>
      <c r="BF2" s="272">
        <v>128</v>
      </c>
      <c r="BG2" s="272" t="s">
        <v>805</v>
      </c>
      <c r="BH2" s="275">
        <v>0.5504282407407407</v>
      </c>
      <c r="BI2" s="272">
        <v>102</v>
      </c>
      <c r="BJ2" s="272" t="s">
        <v>805</v>
      </c>
      <c r="BK2" s="275">
        <v>0.55143518518518519</v>
      </c>
      <c r="BL2" s="272">
        <v>122</v>
      </c>
      <c r="BM2" s="272" t="s">
        <v>805</v>
      </c>
      <c r="BN2" s="275">
        <v>0.55203703703703699</v>
      </c>
      <c r="BO2" s="272">
        <v>112</v>
      </c>
      <c r="BP2" s="272" t="s">
        <v>805</v>
      </c>
      <c r="BQ2" s="275">
        <v>0.55248842592592595</v>
      </c>
      <c r="BR2" s="272">
        <v>117</v>
      </c>
      <c r="BS2" s="272" t="s">
        <v>805</v>
      </c>
      <c r="BT2" s="275">
        <v>0.55437499999999995</v>
      </c>
      <c r="BU2" s="272">
        <v>120</v>
      </c>
      <c r="BV2" s="272" t="s">
        <v>805</v>
      </c>
      <c r="BW2" s="275">
        <v>0.55523148148148149</v>
      </c>
      <c r="BX2" s="272">
        <v>127</v>
      </c>
      <c r="BY2" s="272" t="s">
        <v>805</v>
      </c>
      <c r="BZ2" s="275">
        <v>0.55560185185185185</v>
      </c>
      <c r="CA2" s="272">
        <v>124</v>
      </c>
      <c r="CB2" s="272" t="s">
        <v>805</v>
      </c>
      <c r="CC2" s="275">
        <v>0.55844907407407407</v>
      </c>
      <c r="CF2" s="275"/>
      <c r="CI2" s="275"/>
      <c r="CL2" s="275"/>
      <c r="CO2" s="275"/>
      <c r="EH2" s="276">
        <f t="shared" ref="EH2:EH32" si="0">(AV2-P2)*60*24</f>
        <v>4.3666666666666565</v>
      </c>
      <c r="EI2" s="277">
        <v>0</v>
      </c>
      <c r="EJ2" s="277" t="str">
        <f>VLOOKUP(C2,Inscription!A:N,8)</f>
        <v>RAVALT</v>
      </c>
      <c r="EK2" s="277" t="str">
        <f>VLOOKUP(C2,Inscription!A:N,9)</f>
        <v>THIBAULT</v>
      </c>
      <c r="EL2" s="272" t="str">
        <f>VLOOKUP(C2,Inscription!A:N,3)</f>
        <v>TSO 3</v>
      </c>
      <c r="EM2" s="272" t="str">
        <f>VLOOKUP(C2,Inscription!A:N,4)</f>
        <v>Mixte</v>
      </c>
      <c r="EN2" s="272" t="str">
        <f>VLOOKUP(C2,Inscription!A:N,5)</f>
        <v>DH14</v>
      </c>
      <c r="EO2" s="272" t="str">
        <f>VLOOKUP(C2,Inscription!A:N,2)</f>
        <v>TSO</v>
      </c>
      <c r="EP2" s="272" t="str">
        <f>VLOOKUP(C2,Inscription!A:N,6)</f>
        <v>39-1</v>
      </c>
      <c r="EQ2" s="272" t="s">
        <v>877</v>
      </c>
      <c r="ER2" s="272" t="str">
        <f>VLOOKUP(C2,Inscription!A:N,11)</f>
        <v>SO</v>
      </c>
    </row>
    <row r="3" spans="1:148" s="272" customFormat="1" hidden="1" x14ac:dyDescent="0.25">
      <c r="A3" s="272">
        <v>2</v>
      </c>
      <c r="B3" s="273">
        <v>40976.23673611111</v>
      </c>
      <c r="C3" s="279">
        <v>8152007</v>
      </c>
      <c r="L3" s="272" t="s">
        <v>805</v>
      </c>
      <c r="M3" s="275">
        <v>0.53976851851851848</v>
      </c>
      <c r="O3" s="272" t="s">
        <v>805</v>
      </c>
      <c r="P3" s="275">
        <v>0.54442129629629632</v>
      </c>
      <c r="U3" s="272" t="s">
        <v>805</v>
      </c>
      <c r="V3" s="275">
        <v>0.55907407407407406</v>
      </c>
      <c r="Z3" s="272" t="s">
        <v>574</v>
      </c>
      <c r="AA3" s="272" t="s">
        <v>807</v>
      </c>
      <c r="AS3" s="272">
        <v>13</v>
      </c>
      <c r="AT3" s="272">
        <v>100</v>
      </c>
      <c r="AU3" s="272" t="s">
        <v>805</v>
      </c>
      <c r="AV3" s="275">
        <v>0.54780092592592589</v>
      </c>
      <c r="AW3" s="272">
        <v>115</v>
      </c>
      <c r="AX3" s="272" t="s">
        <v>805</v>
      </c>
      <c r="AY3" s="275">
        <v>0.54843750000000002</v>
      </c>
      <c r="AZ3" s="272">
        <v>125</v>
      </c>
      <c r="BA3" s="272" t="s">
        <v>805</v>
      </c>
      <c r="BB3" s="275">
        <v>0.54975694444444445</v>
      </c>
      <c r="BC3" s="272">
        <v>110</v>
      </c>
      <c r="BD3" s="272" t="s">
        <v>805</v>
      </c>
      <c r="BE3" s="275">
        <v>0.5505902777777778</v>
      </c>
      <c r="BF3" s="272">
        <v>121</v>
      </c>
      <c r="BG3" s="272" t="s">
        <v>805</v>
      </c>
      <c r="BH3" s="275">
        <v>0.55145833333333327</v>
      </c>
      <c r="BI3" s="272">
        <v>102</v>
      </c>
      <c r="BJ3" s="272" t="s">
        <v>805</v>
      </c>
      <c r="BK3" s="275">
        <v>0.55174768518518513</v>
      </c>
      <c r="BL3" s="272">
        <v>103</v>
      </c>
      <c r="BM3" s="272" t="s">
        <v>805</v>
      </c>
      <c r="BN3" s="275">
        <v>0.55285879629629631</v>
      </c>
      <c r="BO3" s="272">
        <v>117</v>
      </c>
      <c r="BP3" s="272" t="s">
        <v>805</v>
      </c>
      <c r="BQ3" s="275">
        <v>0.55443287037037037</v>
      </c>
      <c r="BR3" s="272">
        <v>116</v>
      </c>
      <c r="BS3" s="272" t="s">
        <v>805</v>
      </c>
      <c r="BT3" s="275">
        <v>0.55495370370370367</v>
      </c>
      <c r="BU3" s="272">
        <v>129</v>
      </c>
      <c r="BV3" s="272" t="s">
        <v>805</v>
      </c>
      <c r="BW3" s="275">
        <v>0.55584490740740744</v>
      </c>
      <c r="BX3" s="272">
        <v>126</v>
      </c>
      <c r="BY3" s="272" t="s">
        <v>805</v>
      </c>
      <c r="BZ3" s="275">
        <v>0.55662037037037038</v>
      </c>
      <c r="CA3" s="272">
        <v>118</v>
      </c>
      <c r="CB3" s="272" t="s">
        <v>805</v>
      </c>
      <c r="CC3" s="275">
        <v>0.55762731481481487</v>
      </c>
      <c r="CD3" s="272">
        <v>124</v>
      </c>
      <c r="CE3" s="272" t="s">
        <v>805</v>
      </c>
      <c r="CF3" s="275">
        <v>0.55839120370370365</v>
      </c>
      <c r="CI3" s="275"/>
      <c r="CL3" s="275"/>
      <c r="CO3" s="275"/>
      <c r="EH3" s="276">
        <f t="shared" si="0"/>
        <v>4.8666666666665748</v>
      </c>
      <c r="EI3" s="277">
        <f t="shared" ref="EI3:EI31" si="1">(V3-P3)*60*24</f>
        <v>21.099999999999941</v>
      </c>
      <c r="EJ3" s="277" t="str">
        <f>VLOOKUP(C3,Inscription!A:N,8)</f>
        <v>MASSON</v>
      </c>
      <c r="EK3" s="277" t="str">
        <f>VLOOKUP(C3,Inscription!A:N,9)</f>
        <v>PRUNE</v>
      </c>
      <c r="EL3" s="272" t="str">
        <f>VLOOKUP(C3,Inscription!A:N,3)</f>
        <v>TSO 3</v>
      </c>
      <c r="EM3" s="272" t="str">
        <f>VLOOKUP(C3,Inscription!A:N,4)</f>
        <v>Mixte</v>
      </c>
      <c r="EN3" s="272" t="str">
        <f>VLOOKUP(C3,Inscription!A:N,5)</f>
        <v>DH14</v>
      </c>
      <c r="EO3" s="272" t="str">
        <f>VLOOKUP(C3,Inscription!A:N,2)</f>
        <v>TSO</v>
      </c>
      <c r="EP3" s="272" t="str">
        <f>VLOOKUP(C3,Inscription!A:N,6)</f>
        <v>39-2</v>
      </c>
      <c r="EQ3" s="272" t="s">
        <v>877</v>
      </c>
      <c r="ER3" s="272" t="str">
        <f>VLOOKUP(C3,Inscription!A:N,11)</f>
        <v>SO</v>
      </c>
    </row>
    <row r="4" spans="1:148" s="272" customFormat="1" hidden="1" x14ac:dyDescent="0.25">
      <c r="A4" s="272">
        <v>3</v>
      </c>
      <c r="B4" s="273">
        <v>40976.238368055558</v>
      </c>
      <c r="C4" s="274">
        <v>2017721</v>
      </c>
      <c r="L4" s="272" t="s">
        <v>805</v>
      </c>
      <c r="M4" s="275">
        <v>0.53920138888888891</v>
      </c>
      <c r="O4" s="272" t="s">
        <v>805</v>
      </c>
      <c r="P4" s="275">
        <v>0.54439814814814813</v>
      </c>
      <c r="U4" s="272" t="s">
        <v>805</v>
      </c>
      <c r="V4" s="275">
        <v>0.56062500000000004</v>
      </c>
      <c r="Z4" s="272" t="s">
        <v>574</v>
      </c>
      <c r="AA4" s="272" t="s">
        <v>808</v>
      </c>
      <c r="AS4" s="272">
        <v>11</v>
      </c>
      <c r="AT4" s="272">
        <v>124</v>
      </c>
      <c r="AU4" s="272" t="s">
        <v>805</v>
      </c>
      <c r="AV4" s="275">
        <v>0.54702546296296295</v>
      </c>
      <c r="AW4" s="272">
        <v>118</v>
      </c>
      <c r="AX4" s="272" t="s">
        <v>805</v>
      </c>
      <c r="AY4" s="275">
        <v>0.54746527777777776</v>
      </c>
      <c r="AZ4" s="272">
        <v>126</v>
      </c>
      <c r="BA4" s="272" t="s">
        <v>805</v>
      </c>
      <c r="BB4" s="275">
        <v>0.54851851851851852</v>
      </c>
      <c r="BC4" s="272">
        <v>129</v>
      </c>
      <c r="BD4" s="272" t="s">
        <v>805</v>
      </c>
      <c r="BE4" s="275">
        <v>0.5496064814814815</v>
      </c>
      <c r="BF4" s="272">
        <v>127</v>
      </c>
      <c r="BG4" s="272" t="s">
        <v>805</v>
      </c>
      <c r="BH4" s="275">
        <v>0.5511921296296296</v>
      </c>
      <c r="BI4" s="272">
        <v>120</v>
      </c>
      <c r="BJ4" s="272" t="s">
        <v>805</v>
      </c>
      <c r="BK4" s="275">
        <v>0.55172453703703705</v>
      </c>
      <c r="BL4" s="272">
        <v>117</v>
      </c>
      <c r="BM4" s="272" t="s">
        <v>805</v>
      </c>
      <c r="BN4" s="275">
        <v>0.55270833333333336</v>
      </c>
      <c r="BO4" s="272">
        <v>103</v>
      </c>
      <c r="BP4" s="272" t="s">
        <v>805</v>
      </c>
      <c r="BQ4" s="275">
        <v>0.55403935185185182</v>
      </c>
      <c r="BR4" s="272">
        <v>112</v>
      </c>
      <c r="BS4" s="272" t="s">
        <v>805</v>
      </c>
      <c r="BT4" s="275">
        <v>0.55447916666666663</v>
      </c>
      <c r="BU4" s="272">
        <v>102</v>
      </c>
      <c r="BV4" s="272" t="s">
        <v>805</v>
      </c>
      <c r="BW4" s="275">
        <v>0.55556712962962962</v>
      </c>
      <c r="BX4" s="272">
        <v>100</v>
      </c>
      <c r="BY4" s="272" t="s">
        <v>805</v>
      </c>
      <c r="BZ4" s="275">
        <v>0.55766203703703698</v>
      </c>
      <c r="CC4" s="275"/>
      <c r="CF4" s="275"/>
      <c r="CI4" s="275"/>
      <c r="CL4" s="275"/>
      <c r="CO4" s="275"/>
      <c r="EH4" s="276">
        <f t="shared" si="0"/>
        <v>3.7833333333333385</v>
      </c>
      <c r="EI4" s="277">
        <v>0</v>
      </c>
      <c r="EJ4" s="277" t="str">
        <f>VLOOKUP(C4,Inscription!A:N,8)</f>
        <v>THEUREL</v>
      </c>
      <c r="EK4" s="277" t="str">
        <f>VLOOKUP(C4,Inscription!A:N,9)</f>
        <v>SAMUEL</v>
      </c>
      <c r="EL4" s="272" t="str">
        <f>VLOOKUP(C4,Inscription!A:N,3)</f>
        <v>TSO 1</v>
      </c>
      <c r="EM4" s="272" t="str">
        <f>VLOOKUP(C4,Inscription!A:N,4)</f>
        <v>Homme</v>
      </c>
      <c r="EN4" s="272" t="str">
        <f>VLOOKUP(C4,Inscription!A:N,5)</f>
        <v>DH14</v>
      </c>
      <c r="EO4" s="272" t="str">
        <f>VLOOKUP(C4,Inscription!A:N,2)</f>
        <v>TSO</v>
      </c>
      <c r="EP4" s="272" t="str">
        <f>VLOOKUP(C4,Inscription!A:N,6)</f>
        <v>33-2</v>
      </c>
      <c r="EQ4" s="272" t="s">
        <v>877</v>
      </c>
      <c r="ER4" s="272" t="str">
        <f>VLOOKUP(C4,Inscription!A:N,11)</f>
        <v>SO</v>
      </c>
    </row>
    <row r="5" spans="1:148" s="272" customFormat="1" hidden="1" x14ac:dyDescent="0.25">
      <c r="A5" s="272">
        <v>4</v>
      </c>
      <c r="B5" s="273">
        <v>40976.23841435185</v>
      </c>
      <c r="C5" s="279">
        <v>2017713</v>
      </c>
      <c r="L5" s="272" t="s">
        <v>805</v>
      </c>
      <c r="M5" s="275">
        <v>0.53927083333333337</v>
      </c>
      <c r="O5" s="272" t="s">
        <v>805</v>
      </c>
      <c r="P5" s="275">
        <v>0.54438657407407409</v>
      </c>
      <c r="U5" s="272" t="s">
        <v>805</v>
      </c>
      <c r="V5" s="275">
        <v>0.56063657407407408</v>
      </c>
      <c r="Z5" s="272" t="s">
        <v>574</v>
      </c>
      <c r="AA5" s="272" t="s">
        <v>809</v>
      </c>
      <c r="AS5" s="272">
        <v>12</v>
      </c>
      <c r="AT5" s="272">
        <v>122</v>
      </c>
      <c r="AU5" s="272" t="s">
        <v>805</v>
      </c>
      <c r="AV5" s="275">
        <v>0.54651620370370368</v>
      </c>
      <c r="AW5" s="272">
        <v>102</v>
      </c>
      <c r="AX5" s="272" t="s">
        <v>805</v>
      </c>
      <c r="AY5" s="275">
        <v>0.54724537037037035</v>
      </c>
      <c r="AZ5" s="272">
        <v>110</v>
      </c>
      <c r="BA5" s="272" t="s">
        <v>805</v>
      </c>
      <c r="BB5" s="275">
        <v>0.54803240740740744</v>
      </c>
      <c r="BC5" s="272">
        <v>111</v>
      </c>
      <c r="BD5" s="272" t="s">
        <v>805</v>
      </c>
      <c r="BE5" s="275">
        <v>0.5488425925925926</v>
      </c>
      <c r="BF5" s="272">
        <v>128</v>
      </c>
      <c r="BG5" s="272" t="s">
        <v>805</v>
      </c>
      <c r="BH5" s="275">
        <v>0.54974537037037041</v>
      </c>
      <c r="BI5" s="272">
        <v>125</v>
      </c>
      <c r="BJ5" s="272" t="s">
        <v>805</v>
      </c>
      <c r="BK5" s="275">
        <v>0.55099537037037039</v>
      </c>
      <c r="BL5" s="272">
        <v>100</v>
      </c>
      <c r="BM5" s="272" t="s">
        <v>805</v>
      </c>
      <c r="BN5" s="275">
        <v>0.55180555555555555</v>
      </c>
      <c r="BO5" s="272">
        <v>115</v>
      </c>
      <c r="BP5" s="272" t="s">
        <v>805</v>
      </c>
      <c r="BQ5" s="275">
        <v>0.5526388888888889</v>
      </c>
      <c r="BR5" s="272">
        <v>114</v>
      </c>
      <c r="BS5" s="272" t="s">
        <v>805</v>
      </c>
      <c r="BT5" s="275">
        <v>0.55385416666666665</v>
      </c>
      <c r="BU5" s="272">
        <v>123</v>
      </c>
      <c r="BV5" s="272" t="s">
        <v>805</v>
      </c>
      <c r="BW5" s="275">
        <v>0.55518518518518511</v>
      </c>
      <c r="BX5" s="272">
        <v>124</v>
      </c>
      <c r="BY5" s="272" t="s">
        <v>805</v>
      </c>
      <c r="BZ5" s="275">
        <v>0.55644675925925924</v>
      </c>
      <c r="CA5" s="272">
        <v>117</v>
      </c>
      <c r="CB5" s="272" t="s">
        <v>805</v>
      </c>
      <c r="CC5" s="275">
        <v>0.55827546296296293</v>
      </c>
      <c r="CF5" s="275"/>
      <c r="EH5" s="276">
        <f t="shared" si="0"/>
        <v>3.0666666666666131</v>
      </c>
      <c r="EI5" s="277">
        <f t="shared" si="1"/>
        <v>23.399999999999981</v>
      </c>
      <c r="EJ5" s="277" t="str">
        <f>VLOOKUP(C5,Inscription!A:N,8)</f>
        <v>MATHOT</v>
      </c>
      <c r="EK5" s="277" t="str">
        <f>VLOOKUP(C5,Inscription!A:N,9)</f>
        <v>THIBAUT</v>
      </c>
      <c r="EL5" s="272" t="str">
        <f>VLOOKUP(C5,Inscription!A:N,3)</f>
        <v>TSO 1</v>
      </c>
      <c r="EM5" s="272" t="str">
        <f>VLOOKUP(C5,Inscription!A:N,4)</f>
        <v>Homme</v>
      </c>
      <c r="EN5" s="272" t="str">
        <f>VLOOKUP(C5,Inscription!A:N,5)</f>
        <v>DH14</v>
      </c>
      <c r="EO5" s="272" t="str">
        <f>VLOOKUP(C5,Inscription!A:N,2)</f>
        <v>TSO</v>
      </c>
      <c r="EP5" s="272" t="str">
        <f>VLOOKUP(C5,Inscription!A:N,6)</f>
        <v>33-1</v>
      </c>
      <c r="EQ5" s="272" t="s">
        <v>877</v>
      </c>
      <c r="ER5" s="272" t="str">
        <f>VLOOKUP(C5,Inscription!A:N,11)</f>
        <v>SO</v>
      </c>
    </row>
    <row r="6" spans="1:148" s="272" customFormat="1" hidden="1" x14ac:dyDescent="0.25">
      <c r="A6" s="272">
        <v>5</v>
      </c>
      <c r="B6" s="273">
        <v>40976.238865740743</v>
      </c>
      <c r="C6" s="274">
        <v>1020717</v>
      </c>
      <c r="L6" s="272" t="s">
        <v>805</v>
      </c>
      <c r="M6" s="275">
        <v>0.54005787037037034</v>
      </c>
      <c r="O6" s="272" t="s">
        <v>805</v>
      </c>
      <c r="P6" s="275">
        <v>0.54471064814814818</v>
      </c>
      <c r="U6" s="272" t="s">
        <v>805</v>
      </c>
      <c r="V6" s="275">
        <v>0.56108796296296293</v>
      </c>
      <c r="Z6" s="272" t="s">
        <v>574</v>
      </c>
      <c r="AA6" s="272" t="s">
        <v>810</v>
      </c>
      <c r="AS6" s="272">
        <v>11</v>
      </c>
      <c r="AT6" s="272">
        <v>124</v>
      </c>
      <c r="AU6" s="272" t="s">
        <v>805</v>
      </c>
      <c r="AV6" s="275">
        <v>0.54696759259259264</v>
      </c>
      <c r="AW6" s="272">
        <v>118</v>
      </c>
      <c r="AX6" s="272" t="s">
        <v>805</v>
      </c>
      <c r="AY6" s="275">
        <v>0.54745370370370372</v>
      </c>
      <c r="AZ6" s="272">
        <v>126</v>
      </c>
      <c r="BA6" s="272" t="s">
        <v>805</v>
      </c>
      <c r="BB6" s="275">
        <v>0.5488425925925926</v>
      </c>
      <c r="BC6" s="272">
        <v>129</v>
      </c>
      <c r="BD6" s="272" t="s">
        <v>805</v>
      </c>
      <c r="BE6" s="275">
        <v>0.55048611111111112</v>
      </c>
      <c r="BF6" s="272">
        <v>127</v>
      </c>
      <c r="BG6" s="272" t="s">
        <v>805</v>
      </c>
      <c r="BH6" s="275">
        <v>0.55211805555555549</v>
      </c>
      <c r="BI6" s="272">
        <v>120</v>
      </c>
      <c r="BJ6" s="272" t="s">
        <v>805</v>
      </c>
      <c r="BK6" s="275">
        <v>0.55300925925925926</v>
      </c>
      <c r="BL6" s="272">
        <v>117</v>
      </c>
      <c r="BM6" s="272" t="s">
        <v>805</v>
      </c>
      <c r="BN6" s="275">
        <v>0.55418981481481489</v>
      </c>
      <c r="BO6" s="272">
        <v>103</v>
      </c>
      <c r="BP6" s="272" t="s">
        <v>805</v>
      </c>
      <c r="BQ6" s="275">
        <v>0.55596064814814816</v>
      </c>
      <c r="BR6" s="272">
        <v>112</v>
      </c>
      <c r="BS6" s="272" t="s">
        <v>805</v>
      </c>
      <c r="BT6" s="275">
        <v>0.55685185185185182</v>
      </c>
      <c r="BU6" s="272">
        <v>102</v>
      </c>
      <c r="BV6" s="272" t="s">
        <v>805</v>
      </c>
      <c r="BW6" s="275">
        <v>0.55822916666666667</v>
      </c>
      <c r="BX6" s="272">
        <v>100</v>
      </c>
      <c r="BY6" s="272" t="s">
        <v>805</v>
      </c>
      <c r="BZ6" s="275">
        <v>0.55950231481481483</v>
      </c>
      <c r="CC6" s="275"/>
      <c r="CF6" s="275"/>
      <c r="CI6" s="275"/>
      <c r="CL6" s="275"/>
      <c r="CO6" s="275"/>
      <c r="CR6" s="275"/>
      <c r="EH6" s="276">
        <f t="shared" si="0"/>
        <v>3.2500000000000284</v>
      </c>
      <c r="EI6" s="277">
        <v>0</v>
      </c>
      <c r="EJ6" s="277" t="str">
        <f>VLOOKUP(C6,Inscription!A:N,8)</f>
        <v>DESTREZ</v>
      </c>
      <c r="EK6" s="277" t="str">
        <f>VLOOKUP(C6,Inscription!A:N,9)</f>
        <v>EMMY</v>
      </c>
      <c r="EL6" s="272" t="str">
        <f>VLOOKUP(C6,Inscription!A:N,3)</f>
        <v>VervinsO7</v>
      </c>
      <c r="EM6" s="272" t="str">
        <f>VLOOKUP(C6,Inscription!A:N,4)</f>
        <v>Dame</v>
      </c>
      <c r="EN6" s="272" t="str">
        <f>VLOOKUP(C6,Inscription!A:N,5)</f>
        <v>DH14</v>
      </c>
      <c r="EO6" s="272" t="str">
        <f>VLOOKUP(C6,Inscription!A:N,2)</f>
        <v>VervinsO</v>
      </c>
      <c r="EP6" s="272" t="str">
        <f>VLOOKUP(C6,Inscription!A:N,6)</f>
        <v>29-2</v>
      </c>
      <c r="EQ6" s="272" t="s">
        <v>877</v>
      </c>
      <c r="ER6" s="272" t="str">
        <f>VLOOKUP(C6,Inscription!A:N,11)</f>
        <v>SO</v>
      </c>
    </row>
    <row r="7" spans="1:148" s="272" customFormat="1" hidden="1" x14ac:dyDescent="0.25">
      <c r="A7" s="272">
        <v>6</v>
      </c>
      <c r="B7" s="273">
        <v>40976.238958333335</v>
      </c>
      <c r="C7" s="274">
        <v>1020710</v>
      </c>
      <c r="L7" s="272" t="s">
        <v>805</v>
      </c>
      <c r="M7" s="275">
        <v>0.54009259259259257</v>
      </c>
      <c r="O7" s="272" t="s">
        <v>805</v>
      </c>
      <c r="P7" s="275">
        <v>0.54469907407407414</v>
      </c>
      <c r="U7" s="272" t="s">
        <v>805</v>
      </c>
      <c r="V7" s="275">
        <v>0.56109953703703697</v>
      </c>
      <c r="Z7" s="272" t="s">
        <v>574</v>
      </c>
      <c r="AA7" s="272" t="s">
        <v>811</v>
      </c>
      <c r="AS7" s="272">
        <v>13</v>
      </c>
      <c r="AT7" s="272">
        <v>123</v>
      </c>
      <c r="AU7" s="272" t="s">
        <v>805</v>
      </c>
      <c r="AV7" s="275">
        <v>0.54673611111111109</v>
      </c>
      <c r="AW7" s="272">
        <v>114</v>
      </c>
      <c r="AX7" s="272" t="s">
        <v>805</v>
      </c>
      <c r="AY7" s="275">
        <v>0.54729166666666662</v>
      </c>
      <c r="AZ7" s="272">
        <v>115</v>
      </c>
      <c r="BA7" s="272" t="s">
        <v>805</v>
      </c>
      <c r="BB7" s="275">
        <v>0.54835648148148153</v>
      </c>
      <c r="BC7" s="272">
        <v>100</v>
      </c>
      <c r="BD7" s="272" t="s">
        <v>805</v>
      </c>
      <c r="BE7" s="275">
        <v>0.55003472222222227</v>
      </c>
      <c r="BF7" s="272">
        <v>125</v>
      </c>
      <c r="BG7" s="272" t="s">
        <v>805</v>
      </c>
      <c r="BH7" s="275">
        <v>0.55082175925925925</v>
      </c>
      <c r="BI7" s="272">
        <v>111</v>
      </c>
      <c r="BJ7" s="272" t="s">
        <v>805</v>
      </c>
      <c r="BK7" s="275">
        <v>0.5511921296296296</v>
      </c>
      <c r="BL7" s="272">
        <v>128</v>
      </c>
      <c r="BM7" s="272" t="s">
        <v>805</v>
      </c>
      <c r="BN7" s="275">
        <v>0.55214120370370368</v>
      </c>
      <c r="BO7" s="272">
        <v>110</v>
      </c>
      <c r="BP7" s="272" t="s">
        <v>805</v>
      </c>
      <c r="BQ7" s="275">
        <v>0.55312499999999998</v>
      </c>
      <c r="BR7" s="272">
        <v>121</v>
      </c>
      <c r="BS7" s="272" t="s">
        <v>805</v>
      </c>
      <c r="BT7" s="275">
        <v>0.55386574074074069</v>
      </c>
      <c r="BU7" s="272">
        <v>102</v>
      </c>
      <c r="BV7" s="272" t="s">
        <v>805</v>
      </c>
      <c r="BW7" s="275">
        <v>0.55425925925925923</v>
      </c>
      <c r="BX7" s="272">
        <v>122</v>
      </c>
      <c r="BY7" s="272" t="s">
        <v>805</v>
      </c>
      <c r="BZ7" s="275">
        <v>0.55483796296296295</v>
      </c>
      <c r="CA7" s="272">
        <v>117</v>
      </c>
      <c r="CB7" s="272" t="s">
        <v>805</v>
      </c>
      <c r="CC7" s="275">
        <v>0.55758101851851849</v>
      </c>
      <c r="CD7" s="272">
        <v>124</v>
      </c>
      <c r="CE7" s="272" t="s">
        <v>805</v>
      </c>
      <c r="CF7" s="275">
        <v>0.56054398148148155</v>
      </c>
      <c r="CI7" s="275"/>
      <c r="CL7" s="275"/>
      <c r="CO7" s="275"/>
      <c r="EH7" s="276">
        <f t="shared" si="0"/>
        <v>2.9333333333332057</v>
      </c>
      <c r="EI7" s="277">
        <f t="shared" si="1"/>
        <v>23.616666666666468</v>
      </c>
      <c r="EJ7" s="277" t="str">
        <f>VLOOKUP(C7,Inscription!A:N,8)</f>
        <v>DESTREZ</v>
      </c>
      <c r="EK7" s="277" t="str">
        <f>VLOOKUP(C7,Inscription!A:N,9)</f>
        <v>HABYGAËL</v>
      </c>
      <c r="EL7" s="272" t="str">
        <f>VLOOKUP(C7,Inscription!A:N,3)</f>
        <v>VervinsO7</v>
      </c>
      <c r="EM7" s="272" t="str">
        <f>VLOOKUP(C7,Inscription!A:N,4)</f>
        <v>Dame</v>
      </c>
      <c r="EN7" s="272" t="str">
        <f>VLOOKUP(C7,Inscription!A:N,5)</f>
        <v>DH14</v>
      </c>
      <c r="EO7" s="272" t="str">
        <f>VLOOKUP(C7,Inscription!A:N,2)</f>
        <v>VervinsO</v>
      </c>
      <c r="EP7" s="272" t="str">
        <f>VLOOKUP(C7,Inscription!A:N,6)</f>
        <v>29-1</v>
      </c>
      <c r="EQ7" s="272" t="s">
        <v>877</v>
      </c>
      <c r="ER7" s="272" t="str">
        <f>VLOOKUP(C7,Inscription!A:N,11)</f>
        <v>SO</v>
      </c>
    </row>
    <row r="8" spans="1:148" s="272" customFormat="1" hidden="1" x14ac:dyDescent="0.25">
      <c r="A8" s="272">
        <v>7</v>
      </c>
      <c r="B8" s="273">
        <v>40976.239942129629</v>
      </c>
      <c r="C8" s="274">
        <v>8002209</v>
      </c>
      <c r="L8" s="272" t="s">
        <v>805</v>
      </c>
      <c r="M8" s="275">
        <v>0.53931712962962963</v>
      </c>
      <c r="O8" s="272" t="s">
        <v>805</v>
      </c>
      <c r="P8" s="275">
        <v>0.54461805555555554</v>
      </c>
      <c r="U8" s="272" t="s">
        <v>805</v>
      </c>
      <c r="V8" s="275">
        <v>0.5606944444444445</v>
      </c>
      <c r="Z8" s="272" t="s">
        <v>574</v>
      </c>
      <c r="AA8" s="272" t="s">
        <v>812</v>
      </c>
      <c r="AS8" s="272">
        <v>11</v>
      </c>
      <c r="AT8" s="272">
        <v>122</v>
      </c>
      <c r="AU8" s="272" t="s">
        <v>805</v>
      </c>
      <c r="AV8" s="275">
        <v>0.54612268518518514</v>
      </c>
      <c r="AW8" s="272">
        <v>125</v>
      </c>
      <c r="AX8" s="272" t="s">
        <v>805</v>
      </c>
      <c r="AY8" s="275">
        <v>0.54685185185185181</v>
      </c>
      <c r="AZ8" s="272">
        <v>100</v>
      </c>
      <c r="BA8" s="272" t="s">
        <v>805</v>
      </c>
      <c r="BB8" s="275">
        <v>0.5475578703703704</v>
      </c>
      <c r="BC8" s="272">
        <v>115</v>
      </c>
      <c r="BD8" s="272" t="s">
        <v>805</v>
      </c>
      <c r="BE8" s="275">
        <v>0.54931712962962964</v>
      </c>
      <c r="BF8" s="272">
        <v>111</v>
      </c>
      <c r="BG8" s="272" t="s">
        <v>805</v>
      </c>
      <c r="BH8" s="275">
        <v>0.55108796296296292</v>
      </c>
      <c r="BI8" s="272">
        <v>102</v>
      </c>
      <c r="BJ8" s="272" t="s">
        <v>805</v>
      </c>
      <c r="BK8" s="275">
        <v>0.55159722222222218</v>
      </c>
      <c r="BL8" s="272">
        <v>103</v>
      </c>
      <c r="BM8" s="272" t="s">
        <v>805</v>
      </c>
      <c r="BN8" s="275">
        <v>0.55349537037037033</v>
      </c>
      <c r="BO8" s="272">
        <v>124</v>
      </c>
      <c r="BP8" s="272" t="s">
        <v>805</v>
      </c>
      <c r="BQ8" s="275">
        <v>0.55456018518518524</v>
      </c>
      <c r="BR8" s="272">
        <v>118</v>
      </c>
      <c r="BS8" s="272" t="s">
        <v>805</v>
      </c>
      <c r="BT8" s="275">
        <v>0.55560185185185185</v>
      </c>
      <c r="BU8" s="272">
        <v>126</v>
      </c>
      <c r="BV8" s="272" t="s">
        <v>805</v>
      </c>
      <c r="BW8" s="275">
        <v>0.55687500000000001</v>
      </c>
      <c r="BX8" s="272">
        <v>117</v>
      </c>
      <c r="BY8" s="272" t="s">
        <v>805</v>
      </c>
      <c r="BZ8" s="275">
        <v>0.55767361111111113</v>
      </c>
      <c r="CC8" s="275"/>
      <c r="CF8" s="275"/>
      <c r="CI8" s="275"/>
      <c r="EH8" s="276">
        <f t="shared" si="0"/>
        <v>2.1666666666666323</v>
      </c>
      <c r="EI8" s="277">
        <v>0</v>
      </c>
      <c r="EJ8" s="277" t="str">
        <f>VLOOKUP(C8,Inscription!A:N,8)</f>
        <v>BROCHOT</v>
      </c>
      <c r="EK8" s="277" t="str">
        <f>VLOOKUP(C8,Inscription!A:N,9)</f>
        <v>RÉMI</v>
      </c>
      <c r="EL8" s="272" t="str">
        <f>VLOOKUP(C8,Inscription!A:N,3)</f>
        <v>B77 6</v>
      </c>
      <c r="EM8" s="272" t="str">
        <f>VLOOKUP(C8,Inscription!A:N,4)</f>
        <v>Homme</v>
      </c>
      <c r="EN8" s="272" t="str">
        <f>VLOOKUP(C8,Inscription!A:N,5)</f>
        <v>DH14</v>
      </c>
      <c r="EO8" s="272" t="str">
        <f>VLOOKUP(C8,Inscription!A:N,2)</f>
        <v>Balise77</v>
      </c>
      <c r="EP8" s="272" t="str">
        <f>VLOOKUP(C8,Inscription!A:N,6)</f>
        <v>31-2</v>
      </c>
      <c r="EQ8" s="272" t="s">
        <v>877</v>
      </c>
      <c r="ER8" s="272" t="str">
        <f>VLOOKUP(C8,Inscription!A:N,11)</f>
        <v>JAUNE</v>
      </c>
    </row>
    <row r="9" spans="1:148" s="272" customFormat="1" hidden="1" x14ac:dyDescent="0.25">
      <c r="A9" s="272">
        <v>8</v>
      </c>
      <c r="B9" s="273">
        <v>40976.239999999998</v>
      </c>
      <c r="C9" s="279">
        <v>2420989</v>
      </c>
      <c r="L9" s="272" t="s">
        <v>805</v>
      </c>
      <c r="M9" s="275">
        <v>0.53960648148148149</v>
      </c>
      <c r="O9" s="272" t="s">
        <v>805</v>
      </c>
      <c r="P9" s="275">
        <v>0.5446064814814815</v>
      </c>
      <c r="U9" s="272" t="s">
        <v>805</v>
      </c>
      <c r="V9" s="275">
        <v>0.56238425925925928</v>
      </c>
      <c r="Z9" s="272" t="s">
        <v>574</v>
      </c>
      <c r="AA9" s="272" t="s">
        <v>813</v>
      </c>
      <c r="AS9" s="272">
        <v>13</v>
      </c>
      <c r="AT9" s="272">
        <v>123</v>
      </c>
      <c r="AU9" s="272" t="s">
        <v>805</v>
      </c>
      <c r="AV9" s="275">
        <v>0.5467129629629629</v>
      </c>
      <c r="AW9" s="272">
        <v>114</v>
      </c>
      <c r="AX9" s="272" t="s">
        <v>805</v>
      </c>
      <c r="AY9" s="275">
        <v>0.5472569444444445</v>
      </c>
      <c r="AZ9" s="272">
        <v>100</v>
      </c>
      <c r="BA9" s="272" t="s">
        <v>805</v>
      </c>
      <c r="BB9" s="275">
        <v>0.54798611111111117</v>
      </c>
      <c r="BC9" s="272">
        <v>128</v>
      </c>
      <c r="BD9" s="272" t="s">
        <v>805</v>
      </c>
      <c r="BE9" s="275">
        <v>0.55056712962962961</v>
      </c>
      <c r="BF9" s="272">
        <v>110</v>
      </c>
      <c r="BG9" s="272" t="s">
        <v>805</v>
      </c>
      <c r="BH9" s="275">
        <v>0.55156250000000007</v>
      </c>
      <c r="BI9" s="272">
        <v>121</v>
      </c>
      <c r="BJ9" s="272" t="s">
        <v>805</v>
      </c>
      <c r="BK9" s="275">
        <v>0.55206018518518518</v>
      </c>
      <c r="BL9" s="272">
        <v>102</v>
      </c>
      <c r="BM9" s="272" t="s">
        <v>805</v>
      </c>
      <c r="BN9" s="275">
        <v>0.55224537037037036</v>
      </c>
      <c r="BO9" s="272">
        <v>112</v>
      </c>
      <c r="BP9" s="272" t="s">
        <v>805</v>
      </c>
      <c r="BQ9" s="275">
        <v>0.55312499999999998</v>
      </c>
      <c r="BR9" s="272">
        <v>124</v>
      </c>
      <c r="BS9" s="272" t="s">
        <v>805</v>
      </c>
      <c r="BT9" s="275">
        <v>0.55462962962962969</v>
      </c>
      <c r="BU9" s="272">
        <v>127</v>
      </c>
      <c r="BV9" s="272" t="s">
        <v>805</v>
      </c>
      <c r="BW9" s="275">
        <v>0.55762731481481487</v>
      </c>
      <c r="BX9" s="272">
        <v>120</v>
      </c>
      <c r="BY9" s="272" t="s">
        <v>805</v>
      </c>
      <c r="BZ9" s="275">
        <v>0.5583217592592592</v>
      </c>
      <c r="CA9" s="272">
        <v>117</v>
      </c>
      <c r="CB9" s="272" t="s">
        <v>805</v>
      </c>
      <c r="CC9" s="275">
        <v>0.55940972222222218</v>
      </c>
      <c r="CD9" s="272">
        <v>124</v>
      </c>
      <c r="CE9" s="272" t="s">
        <v>805</v>
      </c>
      <c r="CF9" s="275">
        <v>0.56199074074074074</v>
      </c>
      <c r="CI9" s="275"/>
      <c r="CL9" s="275"/>
      <c r="CO9" s="275"/>
      <c r="EH9" s="276">
        <f t="shared" si="0"/>
        <v>3.0333333333332213</v>
      </c>
      <c r="EI9" s="277">
        <f t="shared" si="1"/>
        <v>25.600000000000005</v>
      </c>
      <c r="EJ9" s="277" t="str">
        <f>VLOOKUP(C9,Inscription!A:N,8)</f>
        <v>FRENOY</v>
      </c>
      <c r="EK9" s="277" t="str">
        <f>VLOOKUP(C9,Inscription!A:N,9)</f>
        <v>ANATOLE</v>
      </c>
      <c r="EL9" s="272" t="str">
        <f>VLOOKUP(C9,Inscription!A:N,3)</f>
        <v>B77 6</v>
      </c>
      <c r="EM9" s="272" t="str">
        <f>VLOOKUP(C9,Inscription!A:N,4)</f>
        <v>Homme</v>
      </c>
      <c r="EN9" s="272" t="str">
        <f>VLOOKUP(C9,Inscription!A:N,5)</f>
        <v>DH14</v>
      </c>
      <c r="EO9" s="272" t="str">
        <f>VLOOKUP(C9,Inscription!A:N,2)</f>
        <v>Balise77</v>
      </c>
      <c r="EP9" s="272" t="str">
        <f>VLOOKUP(C9,Inscription!A:N,6)</f>
        <v>31-1</v>
      </c>
      <c r="EQ9" s="272" t="s">
        <v>877</v>
      </c>
      <c r="ER9" s="272" t="str">
        <f>VLOOKUP(C9,Inscription!A:N,11)</f>
        <v>JAUNE</v>
      </c>
    </row>
    <row r="10" spans="1:148" s="272" customFormat="1" hidden="1" x14ac:dyDescent="0.25">
      <c r="A10" s="272">
        <v>9</v>
      </c>
      <c r="B10" s="273">
        <v>40976.240567129629</v>
      </c>
      <c r="C10" s="274">
        <v>1020714</v>
      </c>
      <c r="L10" s="272" t="s">
        <v>805</v>
      </c>
      <c r="M10" s="275">
        <v>0.54020833333333329</v>
      </c>
      <c r="O10" s="272" t="s">
        <v>805</v>
      </c>
      <c r="P10" s="275">
        <v>0.54467592592592595</v>
      </c>
      <c r="U10" s="272" t="s">
        <v>805</v>
      </c>
      <c r="V10" s="275">
        <v>0.56218749999999995</v>
      </c>
      <c r="Z10" s="272" t="s">
        <v>574</v>
      </c>
      <c r="AA10" s="272" t="s">
        <v>814</v>
      </c>
      <c r="AS10" s="272">
        <v>13</v>
      </c>
      <c r="AT10" s="272">
        <v>123</v>
      </c>
      <c r="AU10" s="272" t="s">
        <v>805</v>
      </c>
      <c r="AV10" s="275">
        <v>0.54690972222222223</v>
      </c>
      <c r="AW10" s="272">
        <v>114</v>
      </c>
      <c r="AX10" s="272" t="s">
        <v>805</v>
      </c>
      <c r="AY10" s="275">
        <v>0.54734953703703704</v>
      </c>
      <c r="AZ10" s="272">
        <v>115</v>
      </c>
      <c r="BA10" s="272" t="s">
        <v>805</v>
      </c>
      <c r="BB10" s="275">
        <v>0.54864583333333339</v>
      </c>
      <c r="BC10" s="272">
        <v>100</v>
      </c>
      <c r="BD10" s="272" t="s">
        <v>805</v>
      </c>
      <c r="BE10" s="275">
        <v>0.55019675925925926</v>
      </c>
      <c r="BF10" s="272">
        <v>125</v>
      </c>
      <c r="BG10" s="272" t="s">
        <v>805</v>
      </c>
      <c r="BH10" s="275">
        <v>0.55087962962962966</v>
      </c>
      <c r="BI10" s="272">
        <v>111</v>
      </c>
      <c r="BJ10" s="272" t="s">
        <v>805</v>
      </c>
      <c r="BK10" s="275">
        <v>0.55134259259259266</v>
      </c>
      <c r="BL10" s="272">
        <v>128</v>
      </c>
      <c r="BM10" s="272" t="s">
        <v>805</v>
      </c>
      <c r="BN10" s="275">
        <v>0.55216435185185186</v>
      </c>
      <c r="BO10" s="272">
        <v>110</v>
      </c>
      <c r="BP10" s="272" t="s">
        <v>805</v>
      </c>
      <c r="BQ10" s="275">
        <v>0.55314814814814817</v>
      </c>
      <c r="BR10" s="272">
        <v>121</v>
      </c>
      <c r="BS10" s="272" t="s">
        <v>805</v>
      </c>
      <c r="BT10" s="275">
        <v>0.55384259259259261</v>
      </c>
      <c r="BU10" s="272">
        <v>102</v>
      </c>
      <c r="BV10" s="272" t="s">
        <v>805</v>
      </c>
      <c r="BW10" s="275">
        <v>0.55424768518518519</v>
      </c>
      <c r="BX10" s="272">
        <v>122</v>
      </c>
      <c r="BY10" s="272" t="s">
        <v>805</v>
      </c>
      <c r="BZ10" s="275">
        <v>0.5548495370370371</v>
      </c>
      <c r="CA10" s="272">
        <v>117</v>
      </c>
      <c r="CB10" s="272" t="s">
        <v>805</v>
      </c>
      <c r="CC10" s="275">
        <v>0.55756944444444445</v>
      </c>
      <c r="CD10" s="272">
        <v>124</v>
      </c>
      <c r="CE10" s="272" t="s">
        <v>805</v>
      </c>
      <c r="CF10" s="275">
        <v>0.56060185185185185</v>
      </c>
      <c r="CI10" s="275"/>
      <c r="CL10" s="275"/>
      <c r="CO10" s="275"/>
      <c r="EH10" s="276">
        <f t="shared" si="0"/>
        <v>3.2166666666666366</v>
      </c>
      <c r="EI10" s="277">
        <v>0</v>
      </c>
      <c r="EJ10" s="277" t="str">
        <f>VLOOKUP(C10,Inscription!A:N,8)</f>
        <v>MOULIÈRE</v>
      </c>
      <c r="EK10" s="277" t="str">
        <f>VLOOKUP(C10,Inscription!A:N,9)</f>
        <v>LOLA</v>
      </c>
      <c r="EL10" s="272" t="str">
        <f>VLOOKUP(C10,Inscription!A:N,3)</f>
        <v>VervinsO8</v>
      </c>
      <c r="EM10" s="272" t="str">
        <f>VLOOKUP(C10,Inscription!A:N,4)</f>
        <v>Mixte</v>
      </c>
      <c r="EN10" s="272" t="str">
        <f>VLOOKUP(C10,Inscription!A:N,5)</f>
        <v>DH14</v>
      </c>
      <c r="EO10" s="272" t="str">
        <f>VLOOKUP(C10,Inscription!A:N,2)</f>
        <v>VervinsO</v>
      </c>
      <c r="EP10" s="272" t="str">
        <f>VLOOKUP(C10,Inscription!A:N,6)</f>
        <v>41-2</v>
      </c>
      <c r="EQ10" s="272" t="s">
        <v>877</v>
      </c>
      <c r="ER10" s="272" t="str">
        <f>VLOOKUP(C10,Inscription!A:N,11)</f>
        <v>SO</v>
      </c>
    </row>
    <row r="11" spans="1:148" s="272" customFormat="1" hidden="1" x14ac:dyDescent="0.25">
      <c r="A11" s="272">
        <v>10</v>
      </c>
      <c r="B11" s="273">
        <v>40976.240648148145</v>
      </c>
      <c r="C11" s="279">
        <v>1020700</v>
      </c>
      <c r="L11" s="272" t="s">
        <v>805</v>
      </c>
      <c r="M11" s="275">
        <v>0.54026620370370371</v>
      </c>
      <c r="O11" s="272" t="s">
        <v>805</v>
      </c>
      <c r="P11" s="275">
        <v>0.54465277777777776</v>
      </c>
      <c r="U11" s="272" t="s">
        <v>805</v>
      </c>
      <c r="V11" s="275">
        <v>0.5621990740740741</v>
      </c>
      <c r="Z11" s="272" t="s">
        <v>574</v>
      </c>
      <c r="AA11" s="272" t="s">
        <v>815</v>
      </c>
      <c r="AS11" s="272">
        <v>11</v>
      </c>
      <c r="AT11" s="272">
        <v>124</v>
      </c>
      <c r="AU11" s="272" t="s">
        <v>805</v>
      </c>
      <c r="AV11" s="275">
        <v>0.54749999999999999</v>
      </c>
      <c r="AW11" s="272">
        <v>118</v>
      </c>
      <c r="AX11" s="272" t="s">
        <v>805</v>
      </c>
      <c r="AY11" s="275">
        <v>0.54836805555555557</v>
      </c>
      <c r="AZ11" s="272">
        <v>126</v>
      </c>
      <c r="BA11" s="272" t="s">
        <v>805</v>
      </c>
      <c r="BB11" s="275">
        <v>0.54946759259259259</v>
      </c>
      <c r="BC11" s="272">
        <v>117</v>
      </c>
      <c r="BD11" s="272" t="s">
        <v>805</v>
      </c>
      <c r="BE11" s="275">
        <v>0.55001157407407408</v>
      </c>
      <c r="BF11" s="272">
        <v>120</v>
      </c>
      <c r="BG11" s="272" t="s">
        <v>805</v>
      </c>
      <c r="BH11" s="275">
        <v>0.55106481481481484</v>
      </c>
      <c r="BI11" s="272">
        <v>127</v>
      </c>
      <c r="BJ11" s="272" t="s">
        <v>805</v>
      </c>
      <c r="BK11" s="275">
        <v>0.55163194444444441</v>
      </c>
      <c r="BL11" s="272">
        <v>129</v>
      </c>
      <c r="BM11" s="272" t="s">
        <v>805</v>
      </c>
      <c r="BN11" s="275">
        <v>0.5531018518518519</v>
      </c>
      <c r="BO11" s="272">
        <v>103</v>
      </c>
      <c r="BP11" s="272" t="s">
        <v>805</v>
      </c>
      <c r="BQ11" s="275">
        <v>0.55523148148148149</v>
      </c>
      <c r="BR11" s="272">
        <v>102</v>
      </c>
      <c r="BS11" s="272" t="s">
        <v>805</v>
      </c>
      <c r="BT11" s="275">
        <v>0.55700231481481477</v>
      </c>
      <c r="BU11" s="272">
        <v>100</v>
      </c>
      <c r="BV11" s="272" t="s">
        <v>805</v>
      </c>
      <c r="BW11" s="275">
        <v>0.5589467592592593</v>
      </c>
      <c r="BX11" s="272">
        <v>112</v>
      </c>
      <c r="BY11" s="272" t="s">
        <v>805</v>
      </c>
      <c r="BZ11" s="275">
        <v>0.56158564814814815</v>
      </c>
      <c r="CC11" s="275"/>
      <c r="CF11" s="275"/>
      <c r="CI11" s="275"/>
      <c r="CL11" s="275"/>
      <c r="CO11" s="275"/>
      <c r="EH11" s="276">
        <f t="shared" si="0"/>
        <v>4.1000000000000014</v>
      </c>
      <c r="EI11" s="277">
        <f t="shared" si="1"/>
        <v>25.266666666666726</v>
      </c>
      <c r="EJ11" s="277" t="str">
        <f>VLOOKUP(C11,Inscription!A:N,8)</f>
        <v>MAVET</v>
      </c>
      <c r="EK11" s="277" t="str">
        <f>VLOOKUP(C11,Inscription!A:N,9)</f>
        <v>JULES</v>
      </c>
      <c r="EL11" s="272" t="str">
        <f>VLOOKUP(C11,Inscription!A:N,3)</f>
        <v>VervinsO8</v>
      </c>
      <c r="EM11" s="272" t="str">
        <f>VLOOKUP(C11,Inscription!A:N,4)</f>
        <v>Mixte</v>
      </c>
      <c r="EN11" s="272" t="str">
        <f>VLOOKUP(C11,Inscription!A:N,5)</f>
        <v>DH14</v>
      </c>
      <c r="EO11" s="272" t="str">
        <f>VLOOKUP(C11,Inscription!A:N,2)</f>
        <v>VervinsO</v>
      </c>
      <c r="EP11" s="272" t="str">
        <f>VLOOKUP(C11,Inscription!A:N,6)</f>
        <v>41-1</v>
      </c>
      <c r="EQ11" s="272" t="s">
        <v>877</v>
      </c>
      <c r="ER11" s="272" t="str">
        <f>VLOOKUP(C11,Inscription!A:N,11)</f>
        <v>SO</v>
      </c>
    </row>
    <row r="12" spans="1:148" s="272" customFormat="1" hidden="1" x14ac:dyDescent="0.25">
      <c r="A12" s="272">
        <v>11</v>
      </c>
      <c r="B12" s="273">
        <v>40976.241446759261</v>
      </c>
      <c r="C12" s="274">
        <v>2049174</v>
      </c>
      <c r="L12" s="272" t="s">
        <v>805</v>
      </c>
      <c r="M12" s="275">
        <v>0.53995370370370377</v>
      </c>
      <c r="O12" s="272" t="s">
        <v>805</v>
      </c>
      <c r="P12" s="275">
        <v>0.54412037037037042</v>
      </c>
      <c r="U12" s="272" t="s">
        <v>805</v>
      </c>
      <c r="V12" s="275">
        <v>0.56329861111111112</v>
      </c>
      <c r="Z12" s="272" t="s">
        <v>574</v>
      </c>
      <c r="AA12" s="272" t="s">
        <v>816</v>
      </c>
      <c r="AS12" s="272">
        <v>10</v>
      </c>
      <c r="AT12" s="272">
        <v>112</v>
      </c>
      <c r="AU12" s="272" t="s">
        <v>805</v>
      </c>
      <c r="AV12" s="275">
        <v>0.54748842592592595</v>
      </c>
      <c r="AW12" s="272">
        <v>103</v>
      </c>
      <c r="AX12" s="272" t="s">
        <v>805</v>
      </c>
      <c r="AY12" s="275">
        <v>0.54828703703703707</v>
      </c>
      <c r="AZ12" s="272">
        <v>126</v>
      </c>
      <c r="BA12" s="272" t="s">
        <v>805</v>
      </c>
      <c r="BB12" s="275">
        <v>0.54967592592592596</v>
      </c>
      <c r="BC12" s="272">
        <v>117</v>
      </c>
      <c r="BD12" s="272" t="s">
        <v>805</v>
      </c>
      <c r="BE12" s="275">
        <v>0.55015046296296299</v>
      </c>
      <c r="BF12" s="272">
        <v>120</v>
      </c>
      <c r="BG12" s="272" t="s">
        <v>805</v>
      </c>
      <c r="BH12" s="275">
        <v>0.55115740740740737</v>
      </c>
      <c r="BI12" s="272">
        <v>127</v>
      </c>
      <c r="BJ12" s="272" t="s">
        <v>805</v>
      </c>
      <c r="BK12" s="275">
        <v>0.55175925925925928</v>
      </c>
      <c r="BL12" s="272">
        <v>129</v>
      </c>
      <c r="BM12" s="272" t="s">
        <v>805</v>
      </c>
      <c r="BN12" s="275">
        <v>0.55304398148148148</v>
      </c>
      <c r="BO12" s="272">
        <v>118</v>
      </c>
      <c r="BP12" s="272" t="s">
        <v>805</v>
      </c>
      <c r="BQ12" s="275">
        <v>0.55557870370370377</v>
      </c>
      <c r="BR12" s="272">
        <v>124</v>
      </c>
      <c r="BS12" s="272" t="s">
        <v>805</v>
      </c>
      <c r="BT12" s="275">
        <v>0.55687500000000001</v>
      </c>
      <c r="BU12" s="272">
        <v>100</v>
      </c>
      <c r="BV12" s="272" t="s">
        <v>805</v>
      </c>
      <c r="BW12" s="275">
        <v>0.55943287037037037</v>
      </c>
      <c r="BZ12" s="275"/>
      <c r="CC12" s="275"/>
      <c r="CF12" s="275"/>
      <c r="CI12" s="275"/>
      <c r="CL12" s="275"/>
      <c r="CO12" s="275"/>
      <c r="EH12" s="276">
        <f t="shared" si="0"/>
        <v>4.8499999999999588</v>
      </c>
      <c r="EI12" s="277">
        <v>0</v>
      </c>
      <c r="EJ12" s="277" t="str">
        <f>VLOOKUP(C12,Inscription!A:N,8)</f>
        <v>COLOMBIER POCHARD</v>
      </c>
      <c r="EK12" s="277" t="str">
        <f>VLOOKUP(C12,Inscription!A:N,9)</f>
        <v>Elisa</v>
      </c>
      <c r="EL12" s="272" t="str">
        <f>VLOOKUP(C12,Inscription!A:N,3)</f>
        <v>COLE2</v>
      </c>
      <c r="EM12" s="272" t="str">
        <f>VLOOKUP(C12,Inscription!A:N,4)</f>
        <v>Dame</v>
      </c>
      <c r="EN12" s="272" t="str">
        <f>VLOOKUP(C12,Inscription!A:N,5)</f>
        <v>DH14</v>
      </c>
      <c r="EO12" s="272" t="str">
        <f>VLOOKUP(C12,Inscription!A:N,2)</f>
        <v>COLE</v>
      </c>
      <c r="EP12" s="272" t="str">
        <f>VLOOKUP(C12,Inscription!A:N,6)</f>
        <v>43-2</v>
      </c>
      <c r="EQ12" s="272" t="s">
        <v>877</v>
      </c>
      <c r="ER12" s="272" t="str">
        <f>VLOOKUP(C12,Inscription!A:N,11)</f>
        <v>BLEUE</v>
      </c>
    </row>
    <row r="13" spans="1:148" s="272" customFormat="1" hidden="1" x14ac:dyDescent="0.25">
      <c r="A13" s="272">
        <v>12</v>
      </c>
      <c r="B13" s="273">
        <v>40976.241481481484</v>
      </c>
      <c r="C13" s="279">
        <v>2061522</v>
      </c>
      <c r="L13" s="272" t="s">
        <v>805</v>
      </c>
      <c r="M13" s="275">
        <v>0.5401273148148148</v>
      </c>
      <c r="O13" s="272" t="s">
        <v>805</v>
      </c>
      <c r="P13" s="275">
        <v>0.54409722222222223</v>
      </c>
      <c r="U13" s="272" t="s">
        <v>805</v>
      </c>
      <c r="V13" s="275">
        <v>0.56328703703703698</v>
      </c>
      <c r="Z13" s="272" t="s">
        <v>574</v>
      </c>
      <c r="AA13" s="272">
        <v>2061522</v>
      </c>
      <c r="AS13" s="272">
        <v>13</v>
      </c>
      <c r="AT13" s="272">
        <v>122</v>
      </c>
      <c r="AU13" s="272" t="s">
        <v>805</v>
      </c>
      <c r="AV13" s="275">
        <v>0.54729166666666662</v>
      </c>
      <c r="AW13" s="272">
        <v>102</v>
      </c>
      <c r="AX13" s="272" t="s">
        <v>805</v>
      </c>
      <c r="AY13" s="275">
        <v>0.54817129629629624</v>
      </c>
      <c r="AZ13" s="272">
        <v>121</v>
      </c>
      <c r="BA13" s="272" t="s">
        <v>805</v>
      </c>
      <c r="BB13" s="275">
        <v>0.54885416666666664</v>
      </c>
      <c r="BC13" s="272">
        <v>110</v>
      </c>
      <c r="BD13" s="272" t="s">
        <v>805</v>
      </c>
      <c r="BE13" s="275">
        <v>0.54923611111111115</v>
      </c>
      <c r="BF13" s="272">
        <v>128</v>
      </c>
      <c r="BG13" s="272" t="s">
        <v>805</v>
      </c>
      <c r="BH13" s="275">
        <v>0.55024305555555553</v>
      </c>
      <c r="BI13" s="272">
        <v>111</v>
      </c>
      <c r="BJ13" s="272" t="s">
        <v>805</v>
      </c>
      <c r="BK13" s="275">
        <v>0.55109953703703707</v>
      </c>
      <c r="BL13" s="272">
        <v>125</v>
      </c>
      <c r="BM13" s="272" t="s">
        <v>805</v>
      </c>
      <c r="BN13" s="275">
        <v>0.55155092592592592</v>
      </c>
      <c r="BO13" s="272">
        <v>100</v>
      </c>
      <c r="BP13" s="272" t="s">
        <v>805</v>
      </c>
      <c r="BQ13" s="275">
        <v>0.55237268518518523</v>
      </c>
      <c r="BR13" s="272">
        <v>115</v>
      </c>
      <c r="BS13" s="272" t="s">
        <v>805</v>
      </c>
      <c r="BT13" s="275">
        <v>0.5531018518518519</v>
      </c>
      <c r="BU13" s="272">
        <v>114</v>
      </c>
      <c r="BV13" s="272" t="s">
        <v>805</v>
      </c>
      <c r="BW13" s="275">
        <v>0.55420138888888892</v>
      </c>
      <c r="BX13" s="272">
        <v>123</v>
      </c>
      <c r="BY13" s="272" t="s">
        <v>805</v>
      </c>
      <c r="BZ13" s="275">
        <v>0.55526620370370372</v>
      </c>
      <c r="CA13" s="272">
        <v>124</v>
      </c>
      <c r="CB13" s="272" t="s">
        <v>805</v>
      </c>
      <c r="CC13" s="275">
        <v>0.55667824074074079</v>
      </c>
      <c r="CD13" s="272">
        <v>117</v>
      </c>
      <c r="CE13" s="272" t="s">
        <v>805</v>
      </c>
      <c r="CF13" s="275">
        <v>0.55929398148148146</v>
      </c>
      <c r="CI13" s="275"/>
      <c r="CL13" s="275"/>
      <c r="CO13" s="275"/>
      <c r="EH13" s="276">
        <f t="shared" si="0"/>
        <v>4.5999999999999197</v>
      </c>
      <c r="EI13" s="277">
        <f t="shared" si="1"/>
        <v>27.63333333333323</v>
      </c>
      <c r="EJ13" s="277" t="str">
        <f>VLOOKUP(C13,Inscription!A:N,8)</f>
        <v>GIRARD</v>
      </c>
      <c r="EK13" s="277" t="str">
        <f>VLOOKUP(C13,Inscription!A:N,9)</f>
        <v>Camille</v>
      </c>
      <c r="EL13" s="272" t="str">
        <f>VLOOKUP(C13,Inscription!A:N,3)</f>
        <v>COLE2</v>
      </c>
      <c r="EM13" s="272" t="str">
        <f>VLOOKUP(C13,Inscription!A:N,4)</f>
        <v>Dame</v>
      </c>
      <c r="EN13" s="272" t="str">
        <f>VLOOKUP(C13,Inscription!A:N,5)</f>
        <v>DH14</v>
      </c>
      <c r="EO13" s="272" t="str">
        <f>VLOOKUP(C13,Inscription!A:N,2)</f>
        <v>COLE</v>
      </c>
      <c r="EP13" s="272" t="str">
        <f>VLOOKUP(C13,Inscription!A:N,6)</f>
        <v>43-1</v>
      </c>
      <c r="EQ13" s="272" t="s">
        <v>877</v>
      </c>
      <c r="ER13" s="272" t="str">
        <f>VLOOKUP(C13,Inscription!A:N,11)</f>
        <v>BLEUE</v>
      </c>
    </row>
    <row r="14" spans="1:148" s="272" customFormat="1" hidden="1" x14ac:dyDescent="0.25">
      <c r="A14" s="272">
        <v>13</v>
      </c>
      <c r="B14" s="273">
        <v>40976.243414351855</v>
      </c>
      <c r="C14" s="279">
        <v>2017728</v>
      </c>
      <c r="L14" s="272" t="s">
        <v>805</v>
      </c>
      <c r="M14" s="275">
        <v>0.53957175925925926</v>
      </c>
      <c r="O14" s="272" t="s">
        <v>805</v>
      </c>
      <c r="P14" s="275">
        <v>0.54446759259259259</v>
      </c>
      <c r="U14" s="272" t="s">
        <v>805</v>
      </c>
      <c r="V14" s="275">
        <v>0.56586805555555553</v>
      </c>
      <c r="Z14" s="272" t="s">
        <v>574</v>
      </c>
      <c r="AA14" s="272" t="s">
        <v>817</v>
      </c>
      <c r="AS14" s="272">
        <v>11</v>
      </c>
      <c r="AT14" s="272">
        <v>124</v>
      </c>
      <c r="AU14" s="272" t="s">
        <v>805</v>
      </c>
      <c r="AV14" s="275">
        <v>0.54744212962962957</v>
      </c>
      <c r="AW14" s="272">
        <v>118</v>
      </c>
      <c r="AX14" s="272" t="s">
        <v>805</v>
      </c>
      <c r="AY14" s="275">
        <v>0.54825231481481485</v>
      </c>
      <c r="AZ14" s="272">
        <v>126</v>
      </c>
      <c r="BA14" s="272" t="s">
        <v>805</v>
      </c>
      <c r="BB14" s="275">
        <v>0.54978009259259253</v>
      </c>
      <c r="BC14" s="272">
        <v>117</v>
      </c>
      <c r="BD14" s="272" t="s">
        <v>805</v>
      </c>
      <c r="BE14" s="275">
        <v>0.55065972222222215</v>
      </c>
      <c r="BF14" s="272">
        <v>129</v>
      </c>
      <c r="BG14" s="272" t="s">
        <v>805</v>
      </c>
      <c r="BH14" s="275">
        <v>0.55237268518518523</v>
      </c>
      <c r="BI14" s="272">
        <v>120</v>
      </c>
      <c r="BJ14" s="272" t="s">
        <v>805</v>
      </c>
      <c r="BK14" s="275">
        <v>0.55377314814814815</v>
      </c>
      <c r="BL14" s="272">
        <v>127</v>
      </c>
      <c r="BM14" s="272" t="s">
        <v>805</v>
      </c>
      <c r="BN14" s="275">
        <v>0.55456018518518524</v>
      </c>
      <c r="BO14" s="272">
        <v>103</v>
      </c>
      <c r="BP14" s="272" t="s">
        <v>805</v>
      </c>
      <c r="BQ14" s="275">
        <v>0.55784722222222227</v>
      </c>
      <c r="BR14" s="272">
        <v>102</v>
      </c>
      <c r="BS14" s="272" t="s">
        <v>805</v>
      </c>
      <c r="BT14" s="275">
        <v>0.55983796296296295</v>
      </c>
      <c r="BU14" s="272">
        <v>100</v>
      </c>
      <c r="BV14" s="272" t="s">
        <v>805</v>
      </c>
      <c r="BW14" s="275">
        <v>0.56188657407407405</v>
      </c>
      <c r="BX14" s="272">
        <v>112</v>
      </c>
      <c r="BY14" s="272" t="s">
        <v>805</v>
      </c>
      <c r="BZ14" s="275">
        <v>0.56509259259259259</v>
      </c>
      <c r="CC14" s="275"/>
      <c r="CF14" s="275"/>
      <c r="CI14" s="275"/>
      <c r="CL14" s="275"/>
      <c r="CO14" s="275"/>
      <c r="EH14" s="276">
        <f t="shared" si="0"/>
        <v>4.2833333333332568</v>
      </c>
      <c r="EI14" s="277">
        <f t="shared" si="1"/>
        <v>30.816666666666634</v>
      </c>
      <c r="EJ14" s="277" t="str">
        <f>VLOOKUP(C14,Inscription!A:N,8)</f>
        <v>ODDOU</v>
      </c>
      <c r="EK14" s="277" t="str">
        <f>VLOOKUP(C14,Inscription!A:N,9)</f>
        <v>MARGOT</v>
      </c>
      <c r="EL14" s="272" t="str">
        <f>VLOOKUP(C14,Inscription!A:N,3)</f>
        <v>TSO 2</v>
      </c>
      <c r="EM14" s="272" t="str">
        <f>VLOOKUP(C14,Inscription!A:N,4)</f>
        <v>Mixte</v>
      </c>
      <c r="EN14" s="272" t="str">
        <f>VLOOKUP(C14,Inscription!A:N,5)</f>
        <v>DH14</v>
      </c>
      <c r="EO14" s="272" t="str">
        <f>VLOOKUP(C14,Inscription!A:N,2)</f>
        <v>TSO</v>
      </c>
      <c r="EP14" s="272" t="str">
        <f>VLOOKUP(C14,Inscription!A:N,6)</f>
        <v>40-2</v>
      </c>
      <c r="EQ14" s="272" t="s">
        <v>877</v>
      </c>
      <c r="ER14" s="272" t="str">
        <f>VLOOKUP(C14,Inscription!A:N,11)</f>
        <v>SO</v>
      </c>
    </row>
    <row r="15" spans="1:148" s="272" customFormat="1" hidden="1" x14ac:dyDescent="0.25">
      <c r="A15" s="272">
        <v>14</v>
      </c>
      <c r="B15" s="273">
        <v>40976.243460648147</v>
      </c>
      <c r="C15" s="274">
        <v>2017715</v>
      </c>
      <c r="L15" s="272" t="s">
        <v>805</v>
      </c>
      <c r="M15" s="275">
        <v>0.539525462962963</v>
      </c>
      <c r="O15" s="272" t="s">
        <v>805</v>
      </c>
      <c r="P15" s="275">
        <v>0.54447916666666674</v>
      </c>
      <c r="U15" s="272" t="s">
        <v>805</v>
      </c>
      <c r="V15" s="275">
        <v>0.56585648148148149</v>
      </c>
      <c r="Z15" s="272" t="s">
        <v>574</v>
      </c>
      <c r="AA15" s="272" t="s">
        <v>818</v>
      </c>
      <c r="AS15" s="272">
        <v>13</v>
      </c>
      <c r="AT15" s="272">
        <v>124</v>
      </c>
      <c r="AU15" s="272" t="s">
        <v>805</v>
      </c>
      <c r="AV15" s="275">
        <v>0.54740740740740745</v>
      </c>
      <c r="AW15" s="272">
        <v>117</v>
      </c>
      <c r="AX15" s="272" t="s">
        <v>805</v>
      </c>
      <c r="AY15" s="275">
        <v>0.55006944444444439</v>
      </c>
      <c r="AZ15" s="272">
        <v>121</v>
      </c>
      <c r="BA15" s="272" t="s">
        <v>805</v>
      </c>
      <c r="BB15" s="275">
        <v>0.55378472222222219</v>
      </c>
      <c r="BC15" s="272">
        <v>110</v>
      </c>
      <c r="BD15" s="272" t="s">
        <v>805</v>
      </c>
      <c r="BE15" s="275">
        <v>0.55436342592592591</v>
      </c>
      <c r="BF15" s="272">
        <v>102</v>
      </c>
      <c r="BG15" s="272" t="s">
        <v>805</v>
      </c>
      <c r="BH15" s="275">
        <v>0.55478009259259264</v>
      </c>
      <c r="BI15" s="272">
        <v>111</v>
      </c>
      <c r="BJ15" s="272" t="s">
        <v>805</v>
      </c>
      <c r="BK15" s="275">
        <v>0.55530092592592595</v>
      </c>
      <c r="BL15" s="272">
        <v>128</v>
      </c>
      <c r="BM15" s="272" t="s">
        <v>805</v>
      </c>
      <c r="BN15" s="275">
        <v>0.55609953703703707</v>
      </c>
      <c r="BO15" s="272">
        <v>125</v>
      </c>
      <c r="BP15" s="272" t="s">
        <v>805</v>
      </c>
      <c r="BQ15" s="275">
        <v>0.55726851851851855</v>
      </c>
      <c r="BR15" s="272">
        <v>100</v>
      </c>
      <c r="BS15" s="272" t="s">
        <v>805</v>
      </c>
      <c r="BT15" s="275">
        <v>0.55843750000000003</v>
      </c>
      <c r="BU15" s="272">
        <v>115</v>
      </c>
      <c r="BV15" s="272" t="s">
        <v>805</v>
      </c>
      <c r="BW15" s="275">
        <v>0.55964120370370374</v>
      </c>
      <c r="BX15" s="272">
        <v>114</v>
      </c>
      <c r="BY15" s="272" t="s">
        <v>805</v>
      </c>
      <c r="BZ15" s="275">
        <v>0.56078703703703703</v>
      </c>
      <c r="CA15" s="272">
        <v>123</v>
      </c>
      <c r="CB15" s="272" t="s">
        <v>805</v>
      </c>
      <c r="CC15" s="275">
        <v>0.56374999999999997</v>
      </c>
      <c r="CD15" s="272">
        <v>122</v>
      </c>
      <c r="CE15" s="272" t="s">
        <v>805</v>
      </c>
      <c r="CF15" s="275">
        <v>0.56508101851851855</v>
      </c>
      <c r="CI15" s="275"/>
      <c r="CL15" s="275"/>
      <c r="EH15" s="276">
        <f t="shared" si="0"/>
        <v>4.216666666666633</v>
      </c>
      <c r="EI15" s="277">
        <v>0</v>
      </c>
      <c r="EJ15" s="277" t="str">
        <f>VLOOKUP(C15,Inscription!A:N,8)</f>
        <v>RAVALT</v>
      </c>
      <c r="EK15" s="277" t="str">
        <f>VLOOKUP(C15,Inscription!A:N,9)</f>
        <v>ROBIN</v>
      </c>
      <c r="EL15" s="272" t="str">
        <f>VLOOKUP(C15,Inscription!A:N,3)</f>
        <v>TSO 2</v>
      </c>
      <c r="EM15" s="272" t="str">
        <f>VLOOKUP(C15,Inscription!A:N,4)</f>
        <v>Mixte</v>
      </c>
      <c r="EN15" s="272" t="str">
        <f>VLOOKUP(C15,Inscription!A:N,5)</f>
        <v>DH14</v>
      </c>
      <c r="EO15" s="272" t="str">
        <f>VLOOKUP(C15,Inscription!A:N,2)</f>
        <v>TSO</v>
      </c>
      <c r="EP15" s="272" t="str">
        <f>VLOOKUP(C15,Inscription!A:N,6)</f>
        <v>40-1</v>
      </c>
      <c r="EQ15" s="272" t="s">
        <v>877</v>
      </c>
      <c r="ER15" s="272" t="str">
        <f>VLOOKUP(C15,Inscription!A:N,11)</f>
        <v>SO</v>
      </c>
    </row>
    <row r="16" spans="1:148" s="272" customFormat="1" hidden="1" x14ac:dyDescent="0.25">
      <c r="A16" s="272">
        <v>15</v>
      </c>
      <c r="B16" s="273">
        <v>40976.244525462964</v>
      </c>
      <c r="C16" s="279">
        <v>1209892</v>
      </c>
      <c r="L16" s="272" t="s">
        <v>805</v>
      </c>
      <c r="M16" s="275">
        <v>0.53969907407407403</v>
      </c>
      <c r="O16" s="272" t="s">
        <v>805</v>
      </c>
      <c r="P16" s="275">
        <v>0.54496527777777781</v>
      </c>
      <c r="U16" s="272" t="s">
        <v>805</v>
      </c>
      <c r="V16" s="275">
        <v>0.56672453703703707</v>
      </c>
      <c r="Z16" s="272" t="s">
        <v>574</v>
      </c>
      <c r="AA16" s="272" t="s">
        <v>819</v>
      </c>
      <c r="AS16" s="272">
        <v>12</v>
      </c>
      <c r="AT16" s="272">
        <v>123</v>
      </c>
      <c r="AU16" s="272" t="s">
        <v>805</v>
      </c>
      <c r="AV16" s="275">
        <v>0.54731481481481481</v>
      </c>
      <c r="AW16" s="272">
        <v>114</v>
      </c>
      <c r="AX16" s="272" t="s">
        <v>805</v>
      </c>
      <c r="AY16" s="275">
        <v>0.54807870370370371</v>
      </c>
      <c r="AZ16" s="272">
        <v>115</v>
      </c>
      <c r="BA16" s="272" t="s">
        <v>805</v>
      </c>
      <c r="BB16" s="275">
        <v>0.54937500000000006</v>
      </c>
      <c r="BC16" s="272">
        <v>100</v>
      </c>
      <c r="BD16" s="272" t="s">
        <v>805</v>
      </c>
      <c r="BE16" s="275">
        <v>0.5503703703703704</v>
      </c>
      <c r="BF16" s="272">
        <v>125</v>
      </c>
      <c r="BG16" s="272" t="s">
        <v>805</v>
      </c>
      <c r="BH16" s="275">
        <v>0.55092592592592593</v>
      </c>
      <c r="BI16" s="272">
        <v>111</v>
      </c>
      <c r="BJ16" s="272" t="s">
        <v>805</v>
      </c>
      <c r="BK16" s="275">
        <v>0.55128472222222225</v>
      </c>
      <c r="BL16" s="272">
        <v>128</v>
      </c>
      <c r="BM16" s="272" t="s">
        <v>805</v>
      </c>
      <c r="BN16" s="275">
        <v>0.55219907407407409</v>
      </c>
      <c r="BO16" s="272">
        <v>110</v>
      </c>
      <c r="BP16" s="272" t="s">
        <v>805</v>
      </c>
      <c r="BQ16" s="275">
        <v>0.55295138888888895</v>
      </c>
      <c r="BR16" s="272">
        <v>121</v>
      </c>
      <c r="BS16" s="272" t="s">
        <v>805</v>
      </c>
      <c r="BT16" s="275">
        <v>0.55353009259259256</v>
      </c>
      <c r="BU16" s="272">
        <v>102</v>
      </c>
      <c r="BV16" s="272" t="s">
        <v>805</v>
      </c>
      <c r="BW16" s="275">
        <v>0.55378472222222219</v>
      </c>
      <c r="BX16" s="272">
        <v>117</v>
      </c>
      <c r="BY16" s="272" t="s">
        <v>805</v>
      </c>
      <c r="BZ16" s="275">
        <v>0.55621527777777779</v>
      </c>
      <c r="CA16" s="272">
        <v>124</v>
      </c>
      <c r="CB16" s="272" t="s">
        <v>805</v>
      </c>
      <c r="CC16" s="275">
        <v>0.55815972222222221</v>
      </c>
      <c r="CF16" s="275"/>
      <c r="CI16" s="275"/>
      <c r="CL16" s="275"/>
      <c r="CO16" s="275"/>
      <c r="EH16" s="276">
        <f t="shared" si="0"/>
        <v>3.383333333333276</v>
      </c>
      <c r="EI16" s="277">
        <f t="shared" si="1"/>
        <v>31.333333333333329</v>
      </c>
      <c r="EJ16" s="277" t="str">
        <f>VLOOKUP(C16,Inscription!A:N,8)</f>
        <v>HEYRMANN</v>
      </c>
      <c r="EK16" s="277" t="str">
        <f>VLOOKUP(C16,Inscription!A:N,9)</f>
        <v>FLORENT</v>
      </c>
      <c r="EL16" s="272" t="str">
        <f>VLOOKUP(C16,Inscription!A:N,3)</f>
        <v>ASQ'O 3</v>
      </c>
      <c r="EM16" s="272" t="str">
        <f>VLOOKUP(C16,Inscription!A:N,4)</f>
        <v>Mixte</v>
      </c>
      <c r="EN16" s="272" t="str">
        <f>VLOOKUP(C16,Inscription!A:N,5)</f>
        <v>DH14</v>
      </c>
      <c r="EO16" s="272" t="str">
        <f>VLOOKUP(C16,Inscription!A:N,2)</f>
        <v>ASQO</v>
      </c>
      <c r="EP16" s="272" t="str">
        <f>VLOOKUP(C16,Inscription!A:N,6)</f>
        <v>35-2</v>
      </c>
      <c r="EQ16" s="272" t="s">
        <v>877</v>
      </c>
      <c r="ER16" s="272" t="str">
        <f>VLOOKUP(C16,Inscription!A:N,11)</f>
        <v>SO</v>
      </c>
    </row>
    <row r="17" spans="1:148" s="272" customFormat="1" hidden="1" x14ac:dyDescent="0.25">
      <c r="A17" s="272">
        <v>16</v>
      </c>
      <c r="B17" s="273">
        <v>40976.244583333333</v>
      </c>
      <c r="C17" s="279">
        <v>501481</v>
      </c>
      <c r="L17" s="272" t="s">
        <v>805</v>
      </c>
      <c r="M17" s="275">
        <v>0.53990740740740739</v>
      </c>
      <c r="O17" s="272" t="s">
        <v>805</v>
      </c>
      <c r="P17" s="275">
        <v>0.54495370370370366</v>
      </c>
      <c r="U17" s="272" t="s">
        <v>805</v>
      </c>
      <c r="V17" s="275">
        <v>0.56670138888888888</v>
      </c>
      <c r="Z17" s="272" t="s">
        <v>574</v>
      </c>
      <c r="AA17" s="272" t="s">
        <v>820</v>
      </c>
      <c r="AS17" s="272">
        <v>13</v>
      </c>
      <c r="AT17" s="272">
        <v>124</v>
      </c>
      <c r="AU17" s="272" t="s">
        <v>805</v>
      </c>
      <c r="AV17" s="275">
        <v>0.54789351851851853</v>
      </c>
      <c r="AW17" s="272">
        <v>118</v>
      </c>
      <c r="AX17" s="272" t="s">
        <v>805</v>
      </c>
      <c r="AY17" s="275">
        <v>0.54872685185185188</v>
      </c>
      <c r="AZ17" s="272">
        <v>126</v>
      </c>
      <c r="BA17" s="272" t="s">
        <v>805</v>
      </c>
      <c r="BB17" s="275">
        <v>0.54998842592592589</v>
      </c>
      <c r="BC17" s="272">
        <v>117</v>
      </c>
      <c r="BD17" s="272" t="s">
        <v>805</v>
      </c>
      <c r="BE17" s="275">
        <v>0.55069444444444449</v>
      </c>
      <c r="BF17" s="272">
        <v>129</v>
      </c>
      <c r="BG17" s="272" t="s">
        <v>805</v>
      </c>
      <c r="BH17" s="275">
        <v>0.55209490740740741</v>
      </c>
      <c r="BI17" s="272">
        <v>120</v>
      </c>
      <c r="BJ17" s="272" t="s">
        <v>805</v>
      </c>
      <c r="BK17" s="275">
        <v>0.55572916666666672</v>
      </c>
      <c r="BL17" s="272">
        <v>127</v>
      </c>
      <c r="BM17" s="272" t="s">
        <v>805</v>
      </c>
      <c r="BN17" s="275">
        <v>0.55655092592592592</v>
      </c>
      <c r="BO17" s="272">
        <v>117</v>
      </c>
      <c r="BP17" s="272" t="s">
        <v>805</v>
      </c>
      <c r="BQ17" s="275">
        <v>0.55863425925925925</v>
      </c>
      <c r="BR17" s="272">
        <v>103</v>
      </c>
      <c r="BS17" s="272" t="s">
        <v>805</v>
      </c>
      <c r="BT17" s="275">
        <v>0.56111111111111112</v>
      </c>
      <c r="BU17" s="272">
        <v>112</v>
      </c>
      <c r="BV17" s="272" t="s">
        <v>805</v>
      </c>
      <c r="BW17" s="275">
        <v>0.56206018518518519</v>
      </c>
      <c r="BX17" s="272">
        <v>122</v>
      </c>
      <c r="BY17" s="272" t="s">
        <v>805</v>
      </c>
      <c r="BZ17" s="275">
        <v>0.56281250000000005</v>
      </c>
      <c r="CA17" s="272">
        <v>102</v>
      </c>
      <c r="CB17" s="272" t="s">
        <v>805</v>
      </c>
      <c r="CC17" s="275">
        <v>0.56369212962962967</v>
      </c>
      <c r="CD17" s="272">
        <v>100</v>
      </c>
      <c r="CE17" s="272" t="s">
        <v>805</v>
      </c>
      <c r="CF17" s="275">
        <v>0.56538194444444445</v>
      </c>
      <c r="CI17" s="275"/>
      <c r="CL17" s="275"/>
      <c r="EH17" s="276">
        <f t="shared" si="0"/>
        <v>4.2333333333334089</v>
      </c>
      <c r="EI17" s="277">
        <v>0</v>
      </c>
      <c r="EJ17" s="277" t="str">
        <f>VLOOKUP(C17,Inscription!A:N,8)</f>
        <v>TESSE</v>
      </c>
      <c r="EK17" s="277" t="str">
        <f>VLOOKUP(C17,Inscription!A:N,9)</f>
        <v>ZÉLIE</v>
      </c>
      <c r="EL17" s="272" t="str">
        <f>VLOOKUP(C17,Inscription!A:N,3)</f>
        <v>ASQ'O 3</v>
      </c>
      <c r="EM17" s="272" t="str">
        <f>VLOOKUP(C17,Inscription!A:N,4)</f>
        <v>Mixte</v>
      </c>
      <c r="EN17" s="272" t="str">
        <f>VLOOKUP(C17,Inscription!A:N,5)</f>
        <v>DH14</v>
      </c>
      <c r="EO17" s="272" t="str">
        <f>VLOOKUP(C17,Inscription!A:N,2)</f>
        <v>ASQO</v>
      </c>
      <c r="EP17" s="272" t="str">
        <f>VLOOKUP(C17,Inscription!A:N,6)</f>
        <v>35-1</v>
      </c>
      <c r="EQ17" s="272" t="s">
        <v>877</v>
      </c>
      <c r="ER17" s="272" t="str">
        <f>VLOOKUP(C17,Inscription!A:N,11)</f>
        <v>SO</v>
      </c>
    </row>
    <row r="18" spans="1:148" s="280" customFormat="1" hidden="1" x14ac:dyDescent="0.25">
      <c r="A18" s="280">
        <v>17</v>
      </c>
      <c r="B18" s="281">
        <v>40976.24486111111</v>
      </c>
      <c r="C18" s="282">
        <v>1910517</v>
      </c>
      <c r="L18" s="280" t="s">
        <v>805</v>
      </c>
      <c r="M18" s="283">
        <v>0.54</v>
      </c>
      <c r="O18" s="280" t="s">
        <v>805</v>
      </c>
      <c r="P18" s="283">
        <v>0.54407407407407404</v>
      </c>
      <c r="U18" s="280" t="s">
        <v>805</v>
      </c>
      <c r="V18" s="283">
        <v>0.56733796296296302</v>
      </c>
      <c r="Z18" s="280" t="s">
        <v>574</v>
      </c>
      <c r="AA18" s="280" t="s">
        <v>821</v>
      </c>
      <c r="AS18" s="280">
        <v>10</v>
      </c>
      <c r="AT18" s="280">
        <v>124</v>
      </c>
      <c r="AU18" s="280" t="s">
        <v>805</v>
      </c>
      <c r="AV18" s="283">
        <v>0.54782407407407407</v>
      </c>
      <c r="AW18" s="280">
        <v>118</v>
      </c>
      <c r="AX18" s="280" t="s">
        <v>805</v>
      </c>
      <c r="AY18" s="283">
        <v>0.54866898148148147</v>
      </c>
      <c r="AZ18" s="280">
        <v>126</v>
      </c>
      <c r="BA18" s="280" t="s">
        <v>805</v>
      </c>
      <c r="BB18" s="283">
        <v>0.55001157407407408</v>
      </c>
      <c r="BC18" s="280">
        <v>117</v>
      </c>
      <c r="BD18" s="280" t="s">
        <v>805</v>
      </c>
      <c r="BE18" s="283">
        <v>0.55061342592592599</v>
      </c>
      <c r="BF18" s="280">
        <v>120</v>
      </c>
      <c r="BG18" s="280" t="s">
        <v>805</v>
      </c>
      <c r="BH18" s="283">
        <v>0.55193287037037042</v>
      </c>
      <c r="BI18" s="280">
        <v>127</v>
      </c>
      <c r="BJ18" s="280" t="s">
        <v>805</v>
      </c>
      <c r="BK18" s="283">
        <v>0.55248842592592595</v>
      </c>
      <c r="BL18" s="280">
        <v>129</v>
      </c>
      <c r="BM18" s="280" t="s">
        <v>805</v>
      </c>
      <c r="BN18" s="283">
        <v>0.55486111111111114</v>
      </c>
      <c r="BO18" s="280">
        <v>103</v>
      </c>
      <c r="BP18" s="280" t="s">
        <v>805</v>
      </c>
      <c r="BQ18" s="283">
        <v>0.55814814814814817</v>
      </c>
      <c r="BR18" s="280">
        <v>102</v>
      </c>
      <c r="BS18" s="280" t="s">
        <v>805</v>
      </c>
      <c r="BT18" s="283">
        <v>0.55993055555555549</v>
      </c>
      <c r="BU18" s="280">
        <v>100</v>
      </c>
      <c r="BV18" s="280" t="s">
        <v>805</v>
      </c>
      <c r="BW18" s="283">
        <v>0.56307870370370372</v>
      </c>
      <c r="BZ18" s="283"/>
      <c r="CC18" s="283"/>
      <c r="CF18" s="283"/>
      <c r="CI18" s="283"/>
      <c r="CL18" s="283"/>
      <c r="CO18" s="283"/>
      <c r="EH18" s="276">
        <f t="shared" si="0"/>
        <v>5.4000000000000448</v>
      </c>
      <c r="EI18" s="277">
        <f t="shared" si="1"/>
        <v>33.500000000000121</v>
      </c>
      <c r="EJ18" s="277" t="str">
        <f>VLOOKUP(C18,Inscription!A:N,8)</f>
        <v>RAVELET</v>
      </c>
      <c r="EK18" s="277" t="str">
        <f>VLOOKUP(C18,Inscription!A:N,9)</f>
        <v>Gael</v>
      </c>
      <c r="EL18" s="280" t="str">
        <f>VLOOKUP(C18,Inscription!A:N,3)</f>
        <v>COLE1</v>
      </c>
      <c r="EM18" s="280" t="str">
        <f>VLOOKUP(C18,Inscription!A:N,4)</f>
        <v>Mixte</v>
      </c>
      <c r="EN18" s="280" t="str">
        <f>VLOOKUP(C18,Inscription!A:N,5)</f>
        <v>DH14</v>
      </c>
      <c r="EO18" s="280" t="str">
        <f>VLOOKUP(C18,Inscription!A:N,2)</f>
        <v>COLE</v>
      </c>
      <c r="EP18" s="290" t="str">
        <f>VLOOKUP(C18,Inscription!A:N,6)</f>
        <v>44-2</v>
      </c>
      <c r="EQ18" s="272" t="s">
        <v>877</v>
      </c>
      <c r="ER18" s="272" t="str">
        <f>VLOOKUP(C18,Inscription!A:N,11)</f>
        <v>VERTE</v>
      </c>
    </row>
    <row r="19" spans="1:148" s="272" customFormat="1" hidden="1" x14ac:dyDescent="0.25">
      <c r="A19" s="272">
        <v>18</v>
      </c>
      <c r="B19" s="273">
        <v>40976.244884259257</v>
      </c>
      <c r="C19" s="274">
        <v>2061530</v>
      </c>
      <c r="L19" s="272" t="s">
        <v>805</v>
      </c>
      <c r="M19" s="275">
        <v>0.53980324074074071</v>
      </c>
      <c r="O19" s="272" t="s">
        <v>805</v>
      </c>
      <c r="P19" s="275">
        <v>0.54405092592592597</v>
      </c>
      <c r="U19" s="272" t="s">
        <v>805</v>
      </c>
      <c r="V19" s="275">
        <v>0.56729166666666664</v>
      </c>
      <c r="Z19" s="272" t="s">
        <v>574</v>
      </c>
      <c r="AA19" s="272" t="s">
        <v>822</v>
      </c>
      <c r="AS19" s="272">
        <v>15</v>
      </c>
      <c r="AT19" s="272">
        <v>122</v>
      </c>
      <c r="AU19" s="272" t="s">
        <v>805</v>
      </c>
      <c r="AV19" s="275">
        <v>0.54697916666666668</v>
      </c>
      <c r="AW19" s="272">
        <v>112</v>
      </c>
      <c r="AX19" s="272" t="s">
        <v>805</v>
      </c>
      <c r="AY19" s="275">
        <v>0.54738425925925926</v>
      </c>
      <c r="AZ19" s="272">
        <v>102</v>
      </c>
      <c r="BA19" s="272" t="s">
        <v>805</v>
      </c>
      <c r="BB19" s="275">
        <v>0.54831018518518515</v>
      </c>
      <c r="BC19" s="272">
        <v>110</v>
      </c>
      <c r="BD19" s="272" t="s">
        <v>805</v>
      </c>
      <c r="BE19" s="275">
        <v>0.5489236111111111</v>
      </c>
      <c r="BF19" s="272">
        <v>111</v>
      </c>
      <c r="BG19" s="272" t="s">
        <v>805</v>
      </c>
      <c r="BH19" s="275">
        <v>0.54962962962962958</v>
      </c>
      <c r="BI19" s="272">
        <v>119</v>
      </c>
      <c r="BJ19" s="272" t="s">
        <v>805</v>
      </c>
      <c r="BK19" s="275">
        <v>0.55071759259259256</v>
      </c>
      <c r="BL19" s="272">
        <v>128</v>
      </c>
      <c r="BM19" s="272" t="s">
        <v>805</v>
      </c>
      <c r="BN19" s="275">
        <v>0.55100694444444442</v>
      </c>
      <c r="BO19" s="272">
        <v>121</v>
      </c>
      <c r="BP19" s="272" t="s">
        <v>805</v>
      </c>
      <c r="BQ19" s="275">
        <v>0.55251157407407414</v>
      </c>
      <c r="BR19" s="272">
        <v>125</v>
      </c>
      <c r="BS19" s="272" t="s">
        <v>805</v>
      </c>
      <c r="BT19" s="275">
        <v>0.55348379629629629</v>
      </c>
      <c r="BU19" s="272">
        <v>100</v>
      </c>
      <c r="BV19" s="272" t="s">
        <v>805</v>
      </c>
      <c r="BW19" s="275">
        <v>0.55453703703703705</v>
      </c>
      <c r="BX19" s="272">
        <v>115</v>
      </c>
      <c r="BY19" s="272" t="s">
        <v>805</v>
      </c>
      <c r="BZ19" s="275">
        <v>0.55648148148148147</v>
      </c>
      <c r="CA19" s="272">
        <v>114</v>
      </c>
      <c r="CB19" s="272" t="s">
        <v>805</v>
      </c>
      <c r="CC19" s="275">
        <v>0.55756944444444445</v>
      </c>
      <c r="CD19" s="272">
        <v>123</v>
      </c>
      <c r="CE19" s="272" t="s">
        <v>805</v>
      </c>
      <c r="CF19" s="275">
        <v>0.55850694444444449</v>
      </c>
      <c r="CG19" s="272">
        <v>124</v>
      </c>
      <c r="CH19" s="272" t="s">
        <v>805</v>
      </c>
      <c r="CI19" s="275">
        <v>0.55986111111111114</v>
      </c>
      <c r="CJ19" s="272">
        <v>117</v>
      </c>
      <c r="CK19" s="272" t="s">
        <v>805</v>
      </c>
      <c r="CL19" s="272">
        <v>0.56505787037037036</v>
      </c>
      <c r="EH19" s="276">
        <f t="shared" si="0"/>
        <v>4.216666666666633</v>
      </c>
      <c r="EI19" s="277">
        <f t="shared" si="1"/>
        <v>33.466666666666569</v>
      </c>
      <c r="EJ19" s="277" t="str">
        <f>VLOOKUP(C19,Inscription!A:N,8)</f>
        <v>PAYET</v>
      </c>
      <c r="EK19" s="277" t="str">
        <f>VLOOKUP(C19,Inscription!A:N,9)</f>
        <v>Nathan</v>
      </c>
      <c r="EL19" s="272" t="str">
        <f>VLOOKUP(C19,Inscription!A:N,3)</f>
        <v>COLE3</v>
      </c>
      <c r="EM19" s="272" t="str">
        <f>VLOOKUP(C19,Inscription!A:N,4)</f>
        <v>Homme</v>
      </c>
      <c r="EN19" s="272" t="str">
        <f>VLOOKUP(C19,Inscription!A:N,5)</f>
        <v>DH14</v>
      </c>
      <c r="EO19" s="272" t="str">
        <f>VLOOKUP(C19,Inscription!A:N,2)</f>
        <v>COLE</v>
      </c>
      <c r="EP19" s="272" t="str">
        <f>VLOOKUP(C19,Inscription!A:N,6)</f>
        <v>44-1</v>
      </c>
      <c r="EQ19" s="272" t="s">
        <v>877</v>
      </c>
      <c r="ER19" s="272" t="str">
        <f>VLOOKUP(C19,Inscription!A:N,11)</f>
        <v>JAUNE</v>
      </c>
    </row>
    <row r="20" spans="1:148" s="272" customFormat="1" hidden="1" x14ac:dyDescent="0.25">
      <c r="A20" s="272">
        <v>19</v>
      </c>
      <c r="B20" s="273">
        <v>40976.24496527778</v>
      </c>
      <c r="C20" s="274">
        <v>2311186</v>
      </c>
      <c r="L20" s="272" t="s">
        <v>805</v>
      </c>
      <c r="M20" s="275">
        <v>0.5394444444444445</v>
      </c>
      <c r="O20" s="272" t="s">
        <v>805</v>
      </c>
      <c r="P20" s="275">
        <v>0.54454861111111108</v>
      </c>
      <c r="U20" s="272" t="s">
        <v>805</v>
      </c>
      <c r="V20" s="275">
        <v>0.56658564814814816</v>
      </c>
      <c r="Z20" s="272" t="s">
        <v>574</v>
      </c>
      <c r="AA20" s="272" t="s">
        <v>823</v>
      </c>
      <c r="AS20" s="272">
        <v>11</v>
      </c>
      <c r="AT20" s="272">
        <v>123</v>
      </c>
      <c r="AU20" s="272" t="s">
        <v>805</v>
      </c>
      <c r="AV20" s="275">
        <v>0.54775462962962962</v>
      </c>
      <c r="AW20" s="272">
        <v>114</v>
      </c>
      <c r="AX20" s="272" t="s">
        <v>805</v>
      </c>
      <c r="AY20" s="275">
        <v>0.54840277777777779</v>
      </c>
      <c r="AZ20" s="272">
        <v>100</v>
      </c>
      <c r="BA20" s="272" t="s">
        <v>805</v>
      </c>
      <c r="BB20" s="275">
        <v>0.54935185185185187</v>
      </c>
      <c r="BC20" s="272">
        <v>125</v>
      </c>
      <c r="BD20" s="272" t="s">
        <v>805</v>
      </c>
      <c r="BE20" s="275">
        <v>0.55084490740740744</v>
      </c>
      <c r="BF20" s="272">
        <v>111</v>
      </c>
      <c r="BG20" s="272" t="s">
        <v>805</v>
      </c>
      <c r="BH20" s="275">
        <v>0.55118055555555556</v>
      </c>
      <c r="BI20" s="272">
        <v>102</v>
      </c>
      <c r="BJ20" s="272" t="s">
        <v>805</v>
      </c>
      <c r="BK20" s="275">
        <v>0.55156250000000007</v>
      </c>
      <c r="BL20" s="272">
        <v>128</v>
      </c>
      <c r="BM20" s="272" t="s">
        <v>805</v>
      </c>
      <c r="BN20" s="275">
        <v>0.55342592592592588</v>
      </c>
      <c r="BO20" s="272">
        <v>117</v>
      </c>
      <c r="BP20" s="272" t="s">
        <v>805</v>
      </c>
      <c r="BQ20" s="275">
        <v>0.55923611111111116</v>
      </c>
      <c r="BR20" s="272">
        <v>120</v>
      </c>
      <c r="BS20" s="272" t="s">
        <v>805</v>
      </c>
      <c r="BT20" s="275">
        <v>0.56072916666666661</v>
      </c>
      <c r="BU20" s="272">
        <v>127</v>
      </c>
      <c r="BV20" s="272" t="s">
        <v>805</v>
      </c>
      <c r="BW20" s="275">
        <v>0.56166666666666665</v>
      </c>
      <c r="BX20" s="272">
        <v>124</v>
      </c>
      <c r="BY20" s="272" t="s">
        <v>805</v>
      </c>
      <c r="BZ20" s="275">
        <v>0.56616898148148154</v>
      </c>
      <c r="CC20" s="275"/>
      <c r="CF20" s="275"/>
      <c r="CI20" s="275"/>
      <c r="EH20" s="276">
        <f t="shared" si="0"/>
        <v>4.6166666666666956</v>
      </c>
      <c r="EI20" s="277">
        <v>0</v>
      </c>
      <c r="EJ20" s="277" t="str">
        <f>VLOOKUP(C20,Inscription!A:N,8)</f>
        <v>RICHARD</v>
      </c>
      <c r="EK20" s="277" t="str">
        <f>VLOOKUP(C20,Inscription!A:N,9)</f>
        <v>MATHIS</v>
      </c>
      <c r="EL20" s="272" t="str">
        <f>VLOOKUP(C20,Inscription!A:N,3)</f>
        <v>B77 5</v>
      </c>
      <c r="EM20" s="272" t="str">
        <f>VLOOKUP(C20,Inscription!A:N,4)</f>
        <v>Homme</v>
      </c>
      <c r="EN20" s="272" t="str">
        <f>VLOOKUP(C20,Inscription!A:N,5)</f>
        <v>DH14</v>
      </c>
      <c r="EO20" s="272" t="str">
        <f>VLOOKUP(C20,Inscription!A:N,2)</f>
        <v>Balise77</v>
      </c>
      <c r="EP20" s="272" t="str">
        <f>VLOOKUP(C20,Inscription!A:N,6)</f>
        <v>30-2</v>
      </c>
      <c r="EQ20" s="272" t="s">
        <v>877</v>
      </c>
      <c r="ER20" s="272" t="str">
        <f>VLOOKUP(C20,Inscription!A:N,11)</f>
        <v>VERTE</v>
      </c>
    </row>
    <row r="21" spans="1:148" s="272" customFormat="1" hidden="1" x14ac:dyDescent="0.25">
      <c r="A21" s="272">
        <v>20</v>
      </c>
      <c r="B21" s="273">
        <v>40976.245104166665</v>
      </c>
      <c r="C21" s="279">
        <v>420966</v>
      </c>
      <c r="M21" s="275">
        <v>0.53965277777777776</v>
      </c>
      <c r="P21" s="275">
        <v>0.54424768518518518</v>
      </c>
      <c r="V21" s="275">
        <v>0.56498842592592591</v>
      </c>
      <c r="Z21" s="272" t="s">
        <v>574</v>
      </c>
      <c r="AS21" s="272">
        <v>13</v>
      </c>
      <c r="AT21" s="272">
        <v>123</v>
      </c>
      <c r="AV21" s="275">
        <v>0.54696759259259264</v>
      </c>
      <c r="AW21" s="272">
        <v>114</v>
      </c>
      <c r="AY21" s="275">
        <v>0.54825231481481485</v>
      </c>
      <c r="AZ21" s="272">
        <v>115</v>
      </c>
      <c r="BB21" s="275">
        <v>0.54953703703703705</v>
      </c>
      <c r="BC21" s="272">
        <v>100</v>
      </c>
      <c r="BE21" s="275">
        <v>0.55039351851851859</v>
      </c>
      <c r="BF21" s="272">
        <v>125</v>
      </c>
      <c r="BH21" s="275">
        <v>0.55160879629629633</v>
      </c>
      <c r="BI21" s="272">
        <v>111</v>
      </c>
      <c r="BK21" s="275">
        <v>0.55206018518518518</v>
      </c>
      <c r="BL21" s="272">
        <v>128</v>
      </c>
      <c r="BN21" s="275">
        <v>0.55296296296296299</v>
      </c>
      <c r="BO21" s="272">
        <v>110</v>
      </c>
      <c r="BQ21" s="275">
        <v>0.55408564814814809</v>
      </c>
      <c r="BR21" s="272">
        <v>102</v>
      </c>
      <c r="BT21" s="275">
        <v>0.55460648148148151</v>
      </c>
      <c r="BU21" s="272">
        <v>121</v>
      </c>
      <c r="BW21" s="275">
        <v>0.55524305555555553</v>
      </c>
      <c r="BX21" s="272">
        <v>113</v>
      </c>
      <c r="BZ21" s="275">
        <v>0.55600694444444443</v>
      </c>
      <c r="CA21" s="272">
        <v>124</v>
      </c>
      <c r="CC21" s="275">
        <v>0.55743055555555554</v>
      </c>
      <c r="CD21" s="272">
        <v>117</v>
      </c>
      <c r="CF21" s="275">
        <v>0.56196759259259255</v>
      </c>
      <c r="CI21" s="275"/>
      <c r="EH21" s="276">
        <f t="shared" si="0"/>
        <v>3.916666666666746</v>
      </c>
      <c r="EI21" s="277">
        <v>0</v>
      </c>
      <c r="EJ21" s="277" t="str">
        <f>VLOOKUP(C21,Inscription!A:N,8)</f>
        <v>GIRARDEAU</v>
      </c>
      <c r="EK21" s="277" t="str">
        <f>VLOOKUP(C21,Inscription!A:N,9)</f>
        <v>VICTORIA</v>
      </c>
      <c r="EL21" s="272" t="str">
        <f>VLOOKUP(C21,Inscription!A:N,3)</f>
        <v>GO78-1</v>
      </c>
      <c r="EM21" s="272" t="str">
        <f>VLOOKUP(C21,Inscription!A:N,4)</f>
        <v>Mixte</v>
      </c>
      <c r="EN21" s="272" t="str">
        <f>VLOOKUP(C21,Inscription!A:N,5)</f>
        <v>DH14</v>
      </c>
      <c r="EO21" s="272" t="str">
        <f>VLOOKUP(C21,Inscription!A:N,2)</f>
        <v>GO 78</v>
      </c>
      <c r="EP21" s="272" t="str">
        <f>VLOOKUP(C21,Inscription!A:N,6)</f>
        <v>37-2</v>
      </c>
      <c r="EQ21" s="272" t="s">
        <v>877</v>
      </c>
      <c r="ER21" s="272" t="str">
        <f>VLOOKUP(C21,Inscription!A:N,11)</f>
        <v>BLEUE</v>
      </c>
    </row>
    <row r="22" spans="1:148" s="272" customFormat="1" hidden="1" x14ac:dyDescent="0.25">
      <c r="A22" s="272">
        <v>21</v>
      </c>
      <c r="B22" s="273">
        <v>40976.245138888888</v>
      </c>
      <c r="C22" s="279">
        <v>2074297</v>
      </c>
      <c r="L22" s="272" t="s">
        <v>805</v>
      </c>
      <c r="M22" s="275">
        <v>0.53910879629629627</v>
      </c>
      <c r="O22" s="272" t="s">
        <v>805</v>
      </c>
      <c r="P22" s="275">
        <v>0.54422453703703699</v>
      </c>
      <c r="U22" s="272" t="s">
        <v>805</v>
      </c>
      <c r="V22" s="275">
        <v>0.56497685185185187</v>
      </c>
      <c r="Z22" s="272" t="s">
        <v>574</v>
      </c>
      <c r="AA22" s="272" t="s">
        <v>824</v>
      </c>
      <c r="AC22" s="272">
        <v>7807</v>
      </c>
      <c r="AS22" s="272">
        <v>22</v>
      </c>
      <c r="AT22" s="272">
        <v>122</v>
      </c>
      <c r="AU22" s="272" t="s">
        <v>805</v>
      </c>
      <c r="AV22" s="275">
        <v>0.54674768518518524</v>
      </c>
      <c r="AW22" s="272">
        <v>112</v>
      </c>
      <c r="AX22" s="272" t="s">
        <v>805</v>
      </c>
      <c r="AY22" s="275">
        <v>0.54722222222222217</v>
      </c>
      <c r="AZ22" s="272">
        <v>124</v>
      </c>
      <c r="BA22" s="272" t="s">
        <v>805</v>
      </c>
      <c r="BB22" s="275">
        <v>0.54872685185185188</v>
      </c>
      <c r="BC22" s="272">
        <v>104</v>
      </c>
      <c r="BD22" s="272" t="s">
        <v>805</v>
      </c>
      <c r="BE22" s="275">
        <v>0.54886574074074079</v>
      </c>
      <c r="BF22" s="272">
        <v>118</v>
      </c>
      <c r="BG22" s="272" t="s">
        <v>805</v>
      </c>
      <c r="BH22" s="275">
        <v>0.54943287037037036</v>
      </c>
      <c r="BI22" s="272">
        <v>126</v>
      </c>
      <c r="BJ22" s="272" t="s">
        <v>805</v>
      </c>
      <c r="BK22" s="275">
        <v>0.5503703703703704</v>
      </c>
      <c r="BL22" s="272">
        <v>116</v>
      </c>
      <c r="BM22" s="272" t="s">
        <v>805</v>
      </c>
      <c r="BN22" s="275">
        <v>0.55101851851851846</v>
      </c>
      <c r="BO22" s="272">
        <v>129</v>
      </c>
      <c r="BP22" s="272" t="s">
        <v>805</v>
      </c>
      <c r="BQ22" s="275">
        <v>0.55129629629629628</v>
      </c>
      <c r="BR22" s="272">
        <v>127</v>
      </c>
      <c r="BS22" s="272" t="s">
        <v>805</v>
      </c>
      <c r="BT22" s="275">
        <v>0.55243055555555554</v>
      </c>
      <c r="BU22" s="272">
        <v>120</v>
      </c>
      <c r="BV22" s="272" t="s">
        <v>805</v>
      </c>
      <c r="BW22" s="275">
        <v>0.55292824074074076</v>
      </c>
      <c r="BX22" s="272">
        <v>117</v>
      </c>
      <c r="BY22" s="272" t="s">
        <v>805</v>
      </c>
      <c r="BZ22" s="275">
        <v>0.55398148148148152</v>
      </c>
      <c r="CA22" s="272">
        <v>103</v>
      </c>
      <c r="CB22" s="272" t="s">
        <v>805</v>
      </c>
      <c r="CC22" s="275">
        <v>0.55512731481481481</v>
      </c>
      <c r="CD22" s="272">
        <v>102</v>
      </c>
      <c r="CE22" s="272" t="s">
        <v>805</v>
      </c>
      <c r="CF22" s="275">
        <v>0.5564930555555555</v>
      </c>
      <c r="CG22" s="272">
        <v>121</v>
      </c>
      <c r="CH22" s="272" t="s">
        <v>805</v>
      </c>
      <c r="CI22" s="275">
        <v>0.55796296296296299</v>
      </c>
      <c r="CJ22" s="272">
        <v>110</v>
      </c>
      <c r="CK22" s="272" t="s">
        <v>805</v>
      </c>
      <c r="CL22" s="275">
        <v>0.55833333333333335</v>
      </c>
      <c r="CM22" s="272">
        <v>128</v>
      </c>
      <c r="CN22" s="272" t="s">
        <v>805</v>
      </c>
      <c r="CO22" s="275">
        <v>0.55932870370370369</v>
      </c>
      <c r="CP22" s="272">
        <v>111</v>
      </c>
      <c r="CQ22" s="272" t="s">
        <v>805</v>
      </c>
      <c r="CR22" s="272">
        <v>0.5602893518518518</v>
      </c>
      <c r="CS22" s="272">
        <v>125</v>
      </c>
      <c r="CT22" s="272" t="s">
        <v>805</v>
      </c>
      <c r="CU22" s="272">
        <v>0.56083333333333341</v>
      </c>
      <c r="CV22" s="272">
        <v>100</v>
      </c>
      <c r="CW22" s="272" t="s">
        <v>805</v>
      </c>
      <c r="CX22" s="272">
        <v>0.56123842592592588</v>
      </c>
      <c r="CY22" s="272">
        <v>101</v>
      </c>
      <c r="CZ22" s="272" t="s">
        <v>805</v>
      </c>
      <c r="DA22" s="272">
        <v>0.56152777777777774</v>
      </c>
      <c r="DB22" s="272">
        <v>107</v>
      </c>
      <c r="DC22" s="272" t="s">
        <v>805</v>
      </c>
      <c r="DD22" s="272">
        <v>0.5626620370370371</v>
      </c>
      <c r="DE22" s="272">
        <v>106</v>
      </c>
      <c r="DF22" s="272" t="s">
        <v>805</v>
      </c>
      <c r="DG22" s="272">
        <v>0.56415509259259256</v>
      </c>
      <c r="EH22" s="276">
        <f t="shared" si="0"/>
        <v>3.633333333333475</v>
      </c>
      <c r="EI22" s="277">
        <f t="shared" si="1"/>
        <v>29.883333333333422</v>
      </c>
      <c r="EJ22" s="277" t="str">
        <f>VLOOKUP(C22,Inscription!A:N,8)</f>
        <v>THENOZ</v>
      </c>
      <c r="EK22" s="277" t="str">
        <f>VLOOKUP(C22,Inscription!A:N,9)</f>
        <v>JÉRÉMIE</v>
      </c>
      <c r="EL22" s="272" t="str">
        <f>VLOOKUP(C22,Inscription!A:N,3)</f>
        <v>GO78-1</v>
      </c>
      <c r="EM22" s="272" t="str">
        <f>VLOOKUP(C22,Inscription!A:N,4)</f>
        <v>Mixte</v>
      </c>
      <c r="EN22" s="272" t="str">
        <f>VLOOKUP(C22,Inscription!A:N,5)</f>
        <v>DH14</v>
      </c>
      <c r="EO22" s="272" t="str">
        <f>VLOOKUP(C22,Inscription!A:N,2)</f>
        <v>GO 78</v>
      </c>
      <c r="EP22" s="272" t="str">
        <f>VLOOKUP(C22,Inscription!A:N,6)</f>
        <v>37-1</v>
      </c>
      <c r="EQ22" s="272" t="s">
        <v>877</v>
      </c>
      <c r="ER22" s="272" t="str">
        <f>VLOOKUP(C22,Inscription!A:N,11)</f>
        <v>JAUNE</v>
      </c>
    </row>
    <row r="23" spans="1:148" s="272" customFormat="1" hidden="1" x14ac:dyDescent="0.25">
      <c r="A23" s="272">
        <v>22</v>
      </c>
      <c r="B23" s="273">
        <v>40976.245555555557</v>
      </c>
      <c r="C23" s="279">
        <v>2144314</v>
      </c>
      <c r="L23" s="272" t="s">
        <v>805</v>
      </c>
      <c r="M23" s="275">
        <v>0.5393634259259259</v>
      </c>
      <c r="O23" s="272" t="s">
        <v>805</v>
      </c>
      <c r="P23" s="275">
        <v>0.54456018518518523</v>
      </c>
      <c r="U23" s="272" t="s">
        <v>805</v>
      </c>
      <c r="V23" s="275">
        <v>0.56769675925925933</v>
      </c>
      <c r="Z23" s="272" t="s">
        <v>574</v>
      </c>
      <c r="AA23" s="272" t="s">
        <v>825</v>
      </c>
      <c r="AS23" s="272">
        <v>15</v>
      </c>
      <c r="AT23" s="272">
        <v>123</v>
      </c>
      <c r="AU23" s="272" t="s">
        <v>805</v>
      </c>
      <c r="AV23" s="275">
        <v>0.54774305555555558</v>
      </c>
      <c r="AW23" s="272">
        <v>114</v>
      </c>
      <c r="AX23" s="272" t="s">
        <v>805</v>
      </c>
      <c r="AY23" s="275">
        <v>0.54832175925925919</v>
      </c>
      <c r="AZ23" s="272">
        <v>115</v>
      </c>
      <c r="BA23" s="272" t="s">
        <v>805</v>
      </c>
      <c r="BB23" s="275">
        <v>0.54942129629629632</v>
      </c>
      <c r="BC23" s="272">
        <v>100</v>
      </c>
      <c r="BD23" s="272" t="s">
        <v>805</v>
      </c>
      <c r="BE23" s="275">
        <v>0.55138888888888882</v>
      </c>
      <c r="BF23" s="272">
        <v>125</v>
      </c>
      <c r="BG23" s="272" t="s">
        <v>805</v>
      </c>
      <c r="BH23" s="275">
        <v>0.55194444444444446</v>
      </c>
      <c r="BI23" s="272">
        <v>111</v>
      </c>
      <c r="BJ23" s="272" t="s">
        <v>805</v>
      </c>
      <c r="BK23" s="275">
        <v>0.55260416666666667</v>
      </c>
      <c r="BL23" s="272">
        <v>102</v>
      </c>
      <c r="BM23" s="272" t="s">
        <v>805</v>
      </c>
      <c r="BN23" s="275">
        <v>0.55300925925925926</v>
      </c>
      <c r="BO23" s="272">
        <v>122</v>
      </c>
      <c r="BP23" s="272" t="s">
        <v>805</v>
      </c>
      <c r="BQ23" s="275">
        <v>0.55373842592592593</v>
      </c>
      <c r="BR23" s="272">
        <v>112</v>
      </c>
      <c r="BS23" s="272" t="s">
        <v>805</v>
      </c>
      <c r="BT23" s="275">
        <v>0.55418981481481489</v>
      </c>
      <c r="BU23" s="272">
        <v>103</v>
      </c>
      <c r="BV23" s="272" t="s">
        <v>805</v>
      </c>
      <c r="BW23" s="275">
        <v>0.5549884259259259</v>
      </c>
      <c r="BX23" s="272">
        <v>117</v>
      </c>
      <c r="BY23" s="272" t="s">
        <v>805</v>
      </c>
      <c r="BZ23" s="275">
        <v>0.55663194444444442</v>
      </c>
      <c r="CA23" s="272">
        <v>126</v>
      </c>
      <c r="CB23" s="272" t="s">
        <v>805</v>
      </c>
      <c r="CC23" s="275">
        <v>0.5607523148148148</v>
      </c>
      <c r="CD23" s="272">
        <v>129</v>
      </c>
      <c r="CE23" s="272" t="s">
        <v>805</v>
      </c>
      <c r="CF23" s="275">
        <v>0.56186342592592597</v>
      </c>
      <c r="CG23" s="272">
        <v>118</v>
      </c>
      <c r="CH23" s="272" t="s">
        <v>805</v>
      </c>
      <c r="CI23" s="275">
        <v>0.56409722222222225</v>
      </c>
      <c r="CJ23" s="272">
        <v>124</v>
      </c>
      <c r="CK23" s="272" t="s">
        <v>805</v>
      </c>
      <c r="CL23" s="275">
        <v>0.56497685185185187</v>
      </c>
      <c r="CO23" s="275"/>
      <c r="EH23" s="276">
        <f t="shared" si="0"/>
        <v>4.5833333333333037</v>
      </c>
      <c r="EI23" s="277">
        <f t="shared" si="1"/>
        <v>33.316666666666706</v>
      </c>
      <c r="EJ23" s="277" t="str">
        <f>VLOOKUP(C23,Inscription!A:N,8)</f>
        <v>CHAFI</v>
      </c>
      <c r="EK23" s="277" t="str">
        <f>VLOOKUP(C23,Inscription!A:N,9)</f>
        <v>YANIS</v>
      </c>
      <c r="EL23" s="272" t="str">
        <f>VLOOKUP(C23,Inscription!A:N,3)</f>
        <v>B77 5</v>
      </c>
      <c r="EM23" s="272" t="str">
        <f>VLOOKUP(C23,Inscription!A:N,4)</f>
        <v>Homme</v>
      </c>
      <c r="EN23" s="272" t="str">
        <f>VLOOKUP(C23,Inscription!A:N,5)</f>
        <v>DH14</v>
      </c>
      <c r="EO23" s="272" t="str">
        <f>VLOOKUP(C23,Inscription!A:N,2)</f>
        <v>Balise77</v>
      </c>
      <c r="EP23" s="272" t="str">
        <f>VLOOKUP(C23,Inscription!A:N,6)</f>
        <v>30-2</v>
      </c>
      <c r="EQ23" s="272" t="s">
        <v>877</v>
      </c>
      <c r="ER23" s="272" t="str">
        <f>VLOOKUP(C23,Inscription!A:N,11)</f>
        <v>JAUNE</v>
      </c>
    </row>
    <row r="24" spans="1:148" s="272" customFormat="1" hidden="1" x14ac:dyDescent="0.25">
      <c r="A24" s="272">
        <v>23</v>
      </c>
      <c r="B24" s="273">
        <v>40976.246331018519</v>
      </c>
      <c r="C24" s="279">
        <v>2039903</v>
      </c>
      <c r="L24" s="272" t="s">
        <v>805</v>
      </c>
      <c r="M24" s="275">
        <v>0.53913194444444446</v>
      </c>
      <c r="O24" s="272" t="s">
        <v>805</v>
      </c>
      <c r="P24" s="275">
        <v>0.54430555555555549</v>
      </c>
      <c r="U24" s="272" t="s">
        <v>805</v>
      </c>
      <c r="V24" s="275">
        <v>0.56884259259259262</v>
      </c>
      <c r="Z24" s="272" t="s">
        <v>574</v>
      </c>
      <c r="AA24" s="272" t="s">
        <v>826</v>
      </c>
      <c r="AS24" s="272">
        <v>12</v>
      </c>
      <c r="AT24" s="272">
        <v>123</v>
      </c>
      <c r="AU24" s="272" t="s">
        <v>805</v>
      </c>
      <c r="AV24" s="275">
        <v>0.54666666666666663</v>
      </c>
      <c r="AW24" s="272">
        <v>114</v>
      </c>
      <c r="AX24" s="272" t="s">
        <v>805</v>
      </c>
      <c r="AY24" s="275">
        <v>0.54737268518518511</v>
      </c>
      <c r="AZ24" s="272">
        <v>100</v>
      </c>
      <c r="BA24" s="272" t="s">
        <v>805</v>
      </c>
      <c r="BB24" s="275">
        <v>0.54863425925925924</v>
      </c>
      <c r="BC24" s="272">
        <v>115</v>
      </c>
      <c r="BD24" s="272" t="s">
        <v>805</v>
      </c>
      <c r="BE24" s="275">
        <v>0.54950231481481482</v>
      </c>
      <c r="BF24" s="272">
        <v>128</v>
      </c>
      <c r="BG24" s="272" t="s">
        <v>805</v>
      </c>
      <c r="BH24" s="275">
        <v>0.55302083333333341</v>
      </c>
      <c r="BI24" s="272">
        <v>110</v>
      </c>
      <c r="BJ24" s="272" t="s">
        <v>805</v>
      </c>
      <c r="BK24" s="275">
        <v>0.5543055555555555</v>
      </c>
      <c r="BL24" s="272">
        <v>121</v>
      </c>
      <c r="BM24" s="272" t="s">
        <v>805</v>
      </c>
      <c r="BN24" s="275">
        <v>0.55541666666666667</v>
      </c>
      <c r="BO24" s="272">
        <v>102</v>
      </c>
      <c r="BP24" s="272" t="s">
        <v>805</v>
      </c>
      <c r="BQ24" s="275">
        <v>0.55568287037037034</v>
      </c>
      <c r="BR24" s="272">
        <v>111</v>
      </c>
      <c r="BS24" s="272" t="s">
        <v>805</v>
      </c>
      <c r="BT24" s="275">
        <v>0.55638888888888893</v>
      </c>
      <c r="BU24" s="272">
        <v>125</v>
      </c>
      <c r="BV24" s="272" t="s">
        <v>805</v>
      </c>
      <c r="BW24" s="275">
        <v>0.55693287037037031</v>
      </c>
      <c r="BX24" s="272">
        <v>117</v>
      </c>
      <c r="BY24" s="272" t="s">
        <v>805</v>
      </c>
      <c r="BZ24" s="275">
        <v>0.56562499999999993</v>
      </c>
      <c r="CA24" s="272">
        <v>124</v>
      </c>
      <c r="CB24" s="272" t="s">
        <v>805</v>
      </c>
      <c r="CC24" s="275">
        <v>0.56814814814814818</v>
      </c>
      <c r="CF24" s="275"/>
      <c r="CI24" s="275"/>
      <c r="CL24" s="275"/>
      <c r="EH24" s="276">
        <f t="shared" si="0"/>
        <v>3.4000000000000519</v>
      </c>
      <c r="EI24" s="277">
        <v>0</v>
      </c>
      <c r="EJ24" s="277" t="str">
        <f>VLOOKUP(C24,Inscription!A:N,8)</f>
        <v>LE ROY</v>
      </c>
      <c r="EK24" s="277" t="str">
        <f>VLOOKUP(C24,Inscription!A:N,9)</f>
        <v>AXELLE</v>
      </c>
      <c r="EL24" s="272" t="str">
        <f>VLOOKUP(C24,Inscription!A:N,3)</f>
        <v>GO78-2</v>
      </c>
      <c r="EM24" s="272" t="str">
        <f>VLOOKUP(C24,Inscription!A:N,4)</f>
        <v>Mixte</v>
      </c>
      <c r="EN24" s="272" t="str">
        <f>VLOOKUP(C24,Inscription!A:N,5)</f>
        <v>DH14</v>
      </c>
      <c r="EO24" s="272" t="str">
        <f>VLOOKUP(C24,Inscription!A:N,2)</f>
        <v>GO 78</v>
      </c>
      <c r="EP24" s="272" t="str">
        <f>VLOOKUP(C24,Inscription!A:N,6)</f>
        <v>38-1</v>
      </c>
      <c r="EQ24" s="272" t="s">
        <v>877</v>
      </c>
      <c r="ER24" s="272" t="str">
        <f>VLOOKUP(C24,Inscription!A:N,11)</f>
        <v>BLEUE</v>
      </c>
    </row>
    <row r="25" spans="1:148" s="272" customFormat="1" hidden="1" x14ac:dyDescent="0.25">
      <c r="A25" s="272">
        <v>24</v>
      </c>
      <c r="B25" s="273">
        <v>40976.246388888889</v>
      </c>
      <c r="C25" s="279">
        <v>338966</v>
      </c>
      <c r="M25" s="275">
        <v>0.53917824074074072</v>
      </c>
      <c r="P25" s="275">
        <v>0.54429398148148145</v>
      </c>
      <c r="V25" s="275">
        <v>0.56886574074074081</v>
      </c>
      <c r="Z25" s="272" t="s">
        <v>574</v>
      </c>
      <c r="AS25" s="272">
        <v>12</v>
      </c>
      <c r="AT25" s="272">
        <v>124</v>
      </c>
      <c r="AV25" s="275">
        <v>0.54737268518518511</v>
      </c>
      <c r="AW25" s="272">
        <v>118</v>
      </c>
      <c r="AY25" s="275">
        <v>0.54829861111111111</v>
      </c>
      <c r="AZ25" s="272">
        <v>126</v>
      </c>
      <c r="BB25" s="275">
        <v>0.54981481481481487</v>
      </c>
      <c r="BC25" s="272">
        <v>117</v>
      </c>
      <c r="BE25" s="275">
        <v>0.55056712962962961</v>
      </c>
      <c r="BF25" s="272">
        <v>129</v>
      </c>
      <c r="BH25" s="275">
        <v>0.55177083333333332</v>
      </c>
      <c r="BI25" s="272">
        <v>120</v>
      </c>
      <c r="BK25" s="275">
        <v>0.55290509259259257</v>
      </c>
      <c r="BL25" s="272">
        <v>127</v>
      </c>
      <c r="BN25" s="275">
        <v>0.55440972222222229</v>
      </c>
      <c r="BO25" s="272">
        <v>103</v>
      </c>
      <c r="BQ25" s="275">
        <v>0.55807870370370372</v>
      </c>
      <c r="BR25" s="272">
        <v>112</v>
      </c>
      <c r="BT25" s="275">
        <v>0.55874999999999997</v>
      </c>
      <c r="BU25" s="272">
        <v>122</v>
      </c>
      <c r="BW25" s="275">
        <v>0.55950231481481483</v>
      </c>
      <c r="BX25" s="272">
        <v>102</v>
      </c>
      <c r="BZ25" s="275">
        <v>0.56042824074074071</v>
      </c>
      <c r="CA25" s="272">
        <v>100</v>
      </c>
      <c r="CC25" s="275">
        <v>0.562037037037037</v>
      </c>
      <c r="CF25" s="275"/>
      <c r="CI25" s="275"/>
      <c r="EH25" s="276">
        <f t="shared" si="0"/>
        <v>4.4333333333332803</v>
      </c>
      <c r="EI25" s="277">
        <f t="shared" si="1"/>
        <v>35.383333333333482</v>
      </c>
      <c r="EJ25" s="277" t="str">
        <f>VLOOKUP(C25,Inscription!A:N,8)</f>
        <v>DUQUESNE</v>
      </c>
      <c r="EK25" s="277" t="str">
        <f>VLOOKUP(C25,Inscription!A:N,9)</f>
        <v>LUC</v>
      </c>
      <c r="EL25" s="272" t="str">
        <f>VLOOKUP(C25,Inscription!A:N,3)</f>
        <v>GO78-2</v>
      </c>
      <c r="EM25" s="272" t="str">
        <f>VLOOKUP(C25,Inscription!A:N,4)</f>
        <v>Mixte</v>
      </c>
      <c r="EN25" s="272" t="str">
        <f>VLOOKUP(C25,Inscription!A:N,5)</f>
        <v>DH14</v>
      </c>
      <c r="EO25" s="272" t="str">
        <f>VLOOKUP(C25,Inscription!A:N,2)</f>
        <v>GO 78</v>
      </c>
      <c r="EP25" s="272" t="str">
        <f>VLOOKUP(C25,Inscription!A:N,6)</f>
        <v>38-2</v>
      </c>
      <c r="EQ25" s="272" t="s">
        <v>877</v>
      </c>
      <c r="ER25" s="272" t="str">
        <f>VLOOKUP(C25,Inscription!A:N,11)</f>
        <v>BLEUE</v>
      </c>
    </row>
    <row r="26" spans="1:148" s="272" customFormat="1" hidden="1" x14ac:dyDescent="0.25">
      <c r="A26" s="272">
        <v>25</v>
      </c>
      <c r="B26" s="273">
        <v>40976.24722222222</v>
      </c>
      <c r="C26" s="279">
        <v>38517</v>
      </c>
      <c r="M26" s="275">
        <v>0.53925925925925922</v>
      </c>
      <c r="P26" s="275">
        <v>0.54488425925925921</v>
      </c>
      <c r="V26" s="275">
        <v>0.56969907407407405</v>
      </c>
      <c r="Z26" s="272" t="s">
        <v>574</v>
      </c>
      <c r="AS26" s="272">
        <v>11</v>
      </c>
      <c r="AT26" s="272">
        <v>124</v>
      </c>
      <c r="AV26" s="275">
        <v>0.54873842592592592</v>
      </c>
      <c r="AW26" s="272">
        <v>118</v>
      </c>
      <c r="AY26" s="275">
        <v>0.54995370370370367</v>
      </c>
      <c r="AZ26" s="272">
        <v>126</v>
      </c>
      <c r="BB26" s="275">
        <v>0.55171296296296302</v>
      </c>
      <c r="BC26" s="272">
        <v>117</v>
      </c>
      <c r="BE26" s="275">
        <v>0.55267361111111113</v>
      </c>
      <c r="BF26" s="272">
        <v>120</v>
      </c>
      <c r="BH26" s="275">
        <v>0.55579861111111117</v>
      </c>
      <c r="BI26" s="272">
        <v>127</v>
      </c>
      <c r="BK26" s="275">
        <v>0.55650462962962965</v>
      </c>
      <c r="BL26" s="272">
        <v>129</v>
      </c>
      <c r="BN26" s="275">
        <v>0.55863425925925925</v>
      </c>
      <c r="BO26" s="272">
        <v>103</v>
      </c>
      <c r="BQ26" s="275">
        <v>0.56253472222222223</v>
      </c>
      <c r="BR26" s="272">
        <v>112</v>
      </c>
      <c r="BT26" s="275">
        <v>0.56373842592592593</v>
      </c>
      <c r="BU26" s="272">
        <v>102</v>
      </c>
      <c r="BW26" s="275">
        <v>0.56548611111111113</v>
      </c>
      <c r="BX26" s="272">
        <v>100</v>
      </c>
      <c r="BZ26" s="275">
        <v>0.56766203703703699</v>
      </c>
      <c r="CC26" s="275"/>
      <c r="CF26" s="275"/>
      <c r="CI26" s="275"/>
      <c r="CL26" s="275"/>
      <c r="CO26" s="275"/>
      <c r="EH26" s="276">
        <f t="shared" si="0"/>
        <v>5.5500000000000682</v>
      </c>
      <c r="EI26" s="277">
        <f t="shared" si="1"/>
        <v>35.733333333333377</v>
      </c>
      <c r="EJ26" s="277" t="str">
        <f>VLOOKUP(C26,Inscription!A:N,8)</f>
        <v>DEVLIEGER</v>
      </c>
      <c r="EK26" s="277" t="str">
        <f>VLOOKUP(C26,Inscription!A:N,9)</f>
        <v>THIBAUT</v>
      </c>
      <c r="EL26" s="272" t="str">
        <f>VLOOKUP(C26,Inscription!A:N,3)</f>
        <v>VervinsO6</v>
      </c>
      <c r="EM26" s="272" t="str">
        <f>VLOOKUP(C26,Inscription!A:N,4)</f>
        <v>Homme</v>
      </c>
      <c r="EN26" s="272" t="str">
        <f>VLOOKUP(C26,Inscription!A:N,5)</f>
        <v>DH14</v>
      </c>
      <c r="EO26" s="272" t="str">
        <f>VLOOKUP(C26,Inscription!A:N,2)</f>
        <v>VervinsO</v>
      </c>
      <c r="EP26" s="272" t="str">
        <f>VLOOKUP(C26,Inscription!A:N,6)</f>
        <v>34-1</v>
      </c>
      <c r="EQ26" s="272" t="s">
        <v>877</v>
      </c>
      <c r="ER26" s="272" t="str">
        <f>VLOOKUP(C26,Inscription!A:N,11)</f>
        <v>SO</v>
      </c>
    </row>
    <row r="27" spans="1:148" s="272" customFormat="1" hidden="1" x14ac:dyDescent="0.25">
      <c r="A27" s="272">
        <v>26</v>
      </c>
      <c r="B27" s="273">
        <v>40976.247245370374</v>
      </c>
      <c r="C27" s="279">
        <v>1020716</v>
      </c>
      <c r="L27" s="272" t="s">
        <v>805</v>
      </c>
      <c r="M27" s="275">
        <v>0.53934027777777771</v>
      </c>
      <c r="O27" s="272" t="s">
        <v>805</v>
      </c>
      <c r="P27" s="275">
        <v>0.54489583333333336</v>
      </c>
      <c r="U27" s="272" t="s">
        <v>805</v>
      </c>
      <c r="V27" s="275">
        <v>0.56968750000000001</v>
      </c>
      <c r="Z27" s="272" t="s">
        <v>574</v>
      </c>
      <c r="AA27" s="272" t="s">
        <v>827</v>
      </c>
      <c r="AS27" s="272">
        <v>13</v>
      </c>
      <c r="AT27" s="272">
        <v>124</v>
      </c>
      <c r="AU27" s="272" t="s">
        <v>805</v>
      </c>
      <c r="AV27" s="275">
        <v>0.54869212962962965</v>
      </c>
      <c r="AW27" s="272">
        <v>117</v>
      </c>
      <c r="AX27" s="272" t="s">
        <v>805</v>
      </c>
      <c r="AY27" s="275">
        <v>0.55158564814814814</v>
      </c>
      <c r="AZ27" s="272">
        <v>122</v>
      </c>
      <c r="BA27" s="272" t="s">
        <v>805</v>
      </c>
      <c r="BB27" s="275">
        <v>0.55526620370370372</v>
      </c>
      <c r="BC27" s="272">
        <v>102</v>
      </c>
      <c r="BD27" s="272" t="s">
        <v>805</v>
      </c>
      <c r="BE27" s="275">
        <v>0.55611111111111111</v>
      </c>
      <c r="BF27" s="272">
        <v>121</v>
      </c>
      <c r="BG27" s="272" t="s">
        <v>805</v>
      </c>
      <c r="BH27" s="275">
        <v>0.55686342592592586</v>
      </c>
      <c r="BI27" s="272">
        <v>110</v>
      </c>
      <c r="BJ27" s="272" t="s">
        <v>805</v>
      </c>
      <c r="BK27" s="275">
        <v>0.55734953703703705</v>
      </c>
      <c r="BL27" s="272">
        <v>128</v>
      </c>
      <c r="BM27" s="272" t="s">
        <v>805</v>
      </c>
      <c r="BN27" s="275">
        <v>0.55856481481481479</v>
      </c>
      <c r="BO27" s="272">
        <v>111</v>
      </c>
      <c r="BP27" s="272" t="s">
        <v>805</v>
      </c>
      <c r="BQ27" s="275">
        <v>0.55956018518518513</v>
      </c>
      <c r="BR27" s="272">
        <v>125</v>
      </c>
      <c r="BS27" s="272" t="s">
        <v>805</v>
      </c>
      <c r="BT27" s="275">
        <v>0.5599884259259259</v>
      </c>
      <c r="BU27" s="272">
        <v>100</v>
      </c>
      <c r="BV27" s="272" t="s">
        <v>805</v>
      </c>
      <c r="BW27" s="275">
        <v>0.56128472222222225</v>
      </c>
      <c r="BX27" s="272">
        <v>115</v>
      </c>
      <c r="BY27" s="272" t="s">
        <v>805</v>
      </c>
      <c r="BZ27" s="275">
        <v>0.56237268518518524</v>
      </c>
      <c r="CA27" s="272">
        <v>114</v>
      </c>
      <c r="CB27" s="272" t="s">
        <v>805</v>
      </c>
      <c r="CC27" s="275">
        <v>0.56344907407407407</v>
      </c>
      <c r="CD27" s="272">
        <v>123</v>
      </c>
      <c r="CE27" s="272" t="s">
        <v>805</v>
      </c>
      <c r="CF27" s="275">
        <v>0.56665509259259261</v>
      </c>
      <c r="CI27" s="275"/>
      <c r="CL27" s="275"/>
      <c r="CO27" s="275"/>
      <c r="EH27" s="276">
        <f t="shared" si="0"/>
        <v>5.4666666666666686</v>
      </c>
      <c r="EI27" s="277">
        <v>0</v>
      </c>
      <c r="EJ27" s="277" t="str">
        <f>VLOOKUP(C27,Inscription!A:N,8)</f>
        <v>PARISOT</v>
      </c>
      <c r="EK27" s="277" t="str">
        <f>VLOOKUP(C27,Inscription!A:N,9)</f>
        <v>ETHAN</v>
      </c>
      <c r="EL27" s="272" t="str">
        <f>VLOOKUP(C27,Inscription!A:N,3)</f>
        <v>VervinsO6</v>
      </c>
      <c r="EM27" s="272" t="str">
        <f>VLOOKUP(C27,Inscription!A:N,4)</f>
        <v>Homme</v>
      </c>
      <c r="EN27" s="272" t="str">
        <f>VLOOKUP(C27,Inscription!A:N,5)</f>
        <v>DH14</v>
      </c>
      <c r="EO27" s="272" t="str">
        <f>VLOOKUP(C27,Inscription!A:N,2)</f>
        <v>VervinsO</v>
      </c>
      <c r="EP27" s="272" t="str">
        <f>VLOOKUP(C27,Inscription!A:N,6)</f>
        <v>34-2</v>
      </c>
      <c r="EQ27" s="272" t="s">
        <v>877</v>
      </c>
      <c r="ER27" s="272" t="str">
        <f>VLOOKUP(C27,Inscription!A:N,11)</f>
        <v>SO</v>
      </c>
    </row>
    <row r="28" spans="1:148" s="272" customFormat="1" hidden="1" x14ac:dyDescent="0.25">
      <c r="A28" s="272">
        <v>27</v>
      </c>
      <c r="B28" s="273">
        <v>40976.249490740738</v>
      </c>
      <c r="C28" s="274">
        <v>2311184</v>
      </c>
      <c r="L28" s="272" t="s">
        <v>805</v>
      </c>
      <c r="M28" s="275">
        <v>0.53954861111111108</v>
      </c>
      <c r="O28" s="272" t="s">
        <v>805</v>
      </c>
      <c r="P28" s="275">
        <v>0.54452546296296289</v>
      </c>
      <c r="U28" s="272" t="s">
        <v>805</v>
      </c>
      <c r="V28" s="275">
        <v>0.57199074074074074</v>
      </c>
      <c r="Z28" s="272" t="s">
        <v>574</v>
      </c>
      <c r="AA28" s="272" t="s">
        <v>828</v>
      </c>
      <c r="AS28" s="272">
        <v>16</v>
      </c>
      <c r="AT28" s="272">
        <v>122</v>
      </c>
      <c r="AU28" s="272" t="s">
        <v>805</v>
      </c>
      <c r="AV28" s="275">
        <v>0.54701388888888891</v>
      </c>
      <c r="AW28" s="272">
        <v>125</v>
      </c>
      <c r="AX28" s="272" t="s">
        <v>805</v>
      </c>
      <c r="AY28" s="275">
        <v>0.54781250000000004</v>
      </c>
      <c r="AZ28" s="272">
        <v>100</v>
      </c>
      <c r="BA28" s="272" t="s">
        <v>805</v>
      </c>
      <c r="BB28" s="275">
        <v>0.54864583333333339</v>
      </c>
      <c r="BC28" s="272">
        <v>100</v>
      </c>
      <c r="BD28" s="272" t="s">
        <v>805</v>
      </c>
      <c r="BE28" s="275">
        <v>0.54947916666666663</v>
      </c>
      <c r="BF28" s="272">
        <v>111</v>
      </c>
      <c r="BG28" s="272" t="s">
        <v>805</v>
      </c>
      <c r="BH28" s="275">
        <v>0.55100694444444442</v>
      </c>
      <c r="BI28" s="272">
        <v>128</v>
      </c>
      <c r="BJ28" s="272" t="s">
        <v>805</v>
      </c>
      <c r="BK28" s="275">
        <v>0.55203703703703699</v>
      </c>
      <c r="BL28" s="272">
        <v>110</v>
      </c>
      <c r="BM28" s="272" t="s">
        <v>805</v>
      </c>
      <c r="BN28" s="275">
        <v>0.55302083333333341</v>
      </c>
      <c r="BO28" s="272">
        <v>121</v>
      </c>
      <c r="BP28" s="272" t="s">
        <v>805</v>
      </c>
      <c r="BQ28" s="275">
        <v>0.5537037037037037</v>
      </c>
      <c r="BR28" s="272">
        <v>102</v>
      </c>
      <c r="BS28" s="272" t="s">
        <v>805</v>
      </c>
      <c r="BT28" s="275">
        <v>0.55521990740740745</v>
      </c>
      <c r="BU28" s="272">
        <v>103</v>
      </c>
      <c r="BV28" s="272" t="s">
        <v>805</v>
      </c>
      <c r="BW28" s="275">
        <v>0.55736111111111108</v>
      </c>
      <c r="BX28" s="272">
        <v>124</v>
      </c>
      <c r="BY28" s="272" t="s">
        <v>805</v>
      </c>
      <c r="BZ28" s="275">
        <v>0.55876157407407401</v>
      </c>
      <c r="CA28" s="272">
        <v>118</v>
      </c>
      <c r="CB28" s="272" t="s">
        <v>805</v>
      </c>
      <c r="CC28" s="275">
        <v>0.56078703703703703</v>
      </c>
      <c r="CD28" s="272">
        <v>126</v>
      </c>
      <c r="CE28" s="272" t="s">
        <v>805</v>
      </c>
      <c r="CF28" s="275">
        <v>0.562037037037037</v>
      </c>
      <c r="CG28" s="272">
        <v>127</v>
      </c>
      <c r="CH28" s="272" t="s">
        <v>805</v>
      </c>
      <c r="CI28" s="275">
        <v>0.56468750000000001</v>
      </c>
      <c r="CJ28" s="272">
        <v>120</v>
      </c>
      <c r="CK28" s="272" t="s">
        <v>805</v>
      </c>
      <c r="CL28" s="272">
        <v>0.56723379629629633</v>
      </c>
      <c r="CM28" s="272">
        <v>117</v>
      </c>
      <c r="CN28" s="272" t="s">
        <v>805</v>
      </c>
      <c r="CO28" s="272">
        <v>0.56885416666666666</v>
      </c>
      <c r="EH28" s="276">
        <f t="shared" si="0"/>
        <v>3.5833333333334672</v>
      </c>
      <c r="EI28" s="277">
        <f t="shared" si="1"/>
        <v>39.550000000000111</v>
      </c>
      <c r="EJ28" s="277" t="str">
        <f>VLOOKUP(C28,Inscription!A:N,8)</f>
        <v>DE LA ROCHE</v>
      </c>
      <c r="EK28" s="277" t="str">
        <f>VLOOKUP(C28,Inscription!A:N,9)</f>
        <v>RAPHAEL</v>
      </c>
      <c r="EL28" s="272" t="str">
        <f>VLOOKUP(C28,Inscription!A:N,3)</f>
        <v>B77 7</v>
      </c>
      <c r="EM28" s="272" t="str">
        <f>VLOOKUP(C28,Inscription!A:N,4)</f>
        <v>MIXTE</v>
      </c>
      <c r="EN28" s="272" t="str">
        <f>VLOOKUP(C28,Inscription!A:N,5)</f>
        <v>DH14</v>
      </c>
      <c r="EO28" s="272" t="str">
        <f>VLOOKUP(C28,Inscription!A:N,2)</f>
        <v>Balise77</v>
      </c>
      <c r="EP28" s="272" t="str">
        <f>VLOOKUP(C28,Inscription!A:N,6)</f>
        <v>28-2</v>
      </c>
      <c r="EQ28" s="272" t="s">
        <v>877</v>
      </c>
      <c r="ER28" s="272" t="str">
        <f>VLOOKUP(C28,Inscription!A:N,11)</f>
        <v>BLEUE</v>
      </c>
    </row>
    <row r="29" spans="1:148" s="272" customFormat="1" hidden="1" x14ac:dyDescent="0.25">
      <c r="A29" s="272">
        <v>28</v>
      </c>
      <c r="B29" s="273">
        <v>40976.249548611115</v>
      </c>
      <c r="C29" s="279">
        <v>2113830</v>
      </c>
      <c r="L29" s="272" t="s">
        <v>805</v>
      </c>
      <c r="M29" s="275">
        <v>0.54016203703703702</v>
      </c>
      <c r="O29" s="272" t="s">
        <v>805</v>
      </c>
      <c r="P29" s="275">
        <v>0.54451388888888885</v>
      </c>
      <c r="U29" s="272" t="s">
        <v>805</v>
      </c>
      <c r="V29" s="275">
        <v>0.57196759259259256</v>
      </c>
      <c r="Z29" s="272" t="s">
        <v>574</v>
      </c>
      <c r="AA29" s="272" t="s">
        <v>829</v>
      </c>
      <c r="AS29" s="272">
        <v>9</v>
      </c>
      <c r="AT29" s="272">
        <v>123</v>
      </c>
      <c r="AU29" s="272" t="s">
        <v>805</v>
      </c>
      <c r="AV29" s="275">
        <v>0.54778935185185185</v>
      </c>
      <c r="AW29" s="272">
        <v>114</v>
      </c>
      <c r="AX29" s="272" t="s">
        <v>805</v>
      </c>
      <c r="AY29" s="275">
        <v>0.54864583333333339</v>
      </c>
      <c r="AZ29" s="272">
        <v>100</v>
      </c>
      <c r="BA29" s="272" t="s">
        <v>805</v>
      </c>
      <c r="BB29" s="275">
        <v>0.54944444444444451</v>
      </c>
      <c r="BC29" s="272">
        <v>115</v>
      </c>
      <c r="BD29" s="272" t="s">
        <v>805</v>
      </c>
      <c r="BE29" s="275">
        <v>0.55153935185185188</v>
      </c>
      <c r="BF29" s="272">
        <v>102</v>
      </c>
      <c r="BG29" s="272" t="s">
        <v>805</v>
      </c>
      <c r="BH29" s="275">
        <v>0.55523148148148149</v>
      </c>
      <c r="BI29" s="272">
        <v>112</v>
      </c>
      <c r="BJ29" s="272" t="s">
        <v>805</v>
      </c>
      <c r="BK29" s="275">
        <v>0.55773148148148144</v>
      </c>
      <c r="BL29" s="272">
        <v>124</v>
      </c>
      <c r="BM29" s="272" t="s">
        <v>805</v>
      </c>
      <c r="BN29" s="275">
        <v>0.55874999999999997</v>
      </c>
      <c r="BO29" s="272">
        <v>129</v>
      </c>
      <c r="BP29" s="272" t="s">
        <v>805</v>
      </c>
      <c r="BQ29" s="275">
        <v>0.56784722222222228</v>
      </c>
      <c r="BR29" s="272">
        <v>117</v>
      </c>
      <c r="BS29" s="272" t="s">
        <v>805</v>
      </c>
      <c r="BT29" s="275">
        <v>0.5689467592592593</v>
      </c>
      <c r="BW29" s="275"/>
      <c r="BZ29" s="275"/>
      <c r="CC29" s="275"/>
      <c r="CF29" s="275"/>
      <c r="CI29" s="275"/>
      <c r="CL29" s="275"/>
      <c r="CO29" s="275"/>
      <c r="EH29" s="276">
        <f t="shared" si="0"/>
        <v>4.7166666666667112</v>
      </c>
      <c r="EI29" s="277">
        <v>0</v>
      </c>
      <c r="EJ29" s="277" t="str">
        <f>VLOOKUP(C29,Inscription!A:N,8)</f>
        <v>KOEPP</v>
      </c>
      <c r="EK29" s="277" t="str">
        <f>VLOOKUP(C29,Inscription!A:N,9)</f>
        <v>SONORA</v>
      </c>
      <c r="EL29" s="272" t="str">
        <f>VLOOKUP(C29,Inscription!A:N,3)</f>
        <v>B77 7</v>
      </c>
      <c r="EM29" s="272" t="str">
        <f>VLOOKUP(C29,Inscription!A:N,4)</f>
        <v>MIXTE</v>
      </c>
      <c r="EN29" s="272" t="str">
        <f>VLOOKUP(C29,Inscription!A:N,5)</f>
        <v>DH14</v>
      </c>
      <c r="EO29" s="272" t="str">
        <f>VLOOKUP(C29,Inscription!A:N,2)</f>
        <v>Balise77</v>
      </c>
      <c r="EP29" s="272" t="str">
        <f>VLOOKUP(C29,Inscription!A:N,6)</f>
        <v>28-1</v>
      </c>
      <c r="EQ29" s="272" t="s">
        <v>877</v>
      </c>
      <c r="ER29" s="272" t="str">
        <f>VLOOKUP(C29,Inscription!A:N,11)</f>
        <v>BLEUE</v>
      </c>
    </row>
    <row r="30" spans="1:148" s="280" customFormat="1" hidden="1" x14ac:dyDescent="0.25">
      <c r="A30" s="280">
        <v>29</v>
      </c>
      <c r="B30" s="281">
        <v>40976.251168981478</v>
      </c>
      <c r="C30" s="282">
        <v>1020715</v>
      </c>
      <c r="L30" s="280" t="s">
        <v>805</v>
      </c>
      <c r="M30" s="283">
        <v>0.54475694444444445</v>
      </c>
      <c r="O30" s="280" t="s">
        <v>805</v>
      </c>
      <c r="P30" s="283">
        <v>0.54486111111111113</v>
      </c>
      <c r="U30" s="280" t="s">
        <v>805</v>
      </c>
      <c r="V30" s="283">
        <v>0.57366898148148149</v>
      </c>
      <c r="Z30" s="280" t="s">
        <v>574</v>
      </c>
      <c r="AA30" s="280" t="s">
        <v>830</v>
      </c>
      <c r="AS30" s="280">
        <v>21</v>
      </c>
      <c r="AT30" s="280">
        <v>123</v>
      </c>
      <c r="AU30" s="280" t="s">
        <v>805</v>
      </c>
      <c r="AV30" s="283">
        <v>0.54664351851851845</v>
      </c>
      <c r="AW30" s="280">
        <v>114</v>
      </c>
      <c r="AX30" s="280" t="s">
        <v>805</v>
      </c>
      <c r="AY30" s="283">
        <v>0.547337962962963</v>
      </c>
      <c r="AZ30" s="280">
        <v>115</v>
      </c>
      <c r="BA30" s="280" t="s">
        <v>805</v>
      </c>
      <c r="BB30" s="283">
        <v>0.54869212962962965</v>
      </c>
      <c r="BC30" s="280">
        <v>100</v>
      </c>
      <c r="BD30" s="280" t="s">
        <v>805</v>
      </c>
      <c r="BE30" s="283">
        <v>0.55024305555555553</v>
      </c>
      <c r="BF30" s="280">
        <v>125</v>
      </c>
      <c r="BG30" s="280" t="s">
        <v>805</v>
      </c>
      <c r="BH30" s="283">
        <v>0.55094907407407401</v>
      </c>
      <c r="BI30" s="280">
        <v>111</v>
      </c>
      <c r="BJ30" s="280" t="s">
        <v>805</v>
      </c>
      <c r="BK30" s="283">
        <v>0.55142361111111116</v>
      </c>
      <c r="BL30" s="280">
        <v>128</v>
      </c>
      <c r="BM30" s="280" t="s">
        <v>805</v>
      </c>
      <c r="BN30" s="283">
        <v>0.55315972222222221</v>
      </c>
      <c r="BO30" s="280">
        <v>110</v>
      </c>
      <c r="BP30" s="280" t="s">
        <v>805</v>
      </c>
      <c r="BQ30" s="283">
        <v>0.55467592592592596</v>
      </c>
      <c r="BR30" s="280">
        <v>121</v>
      </c>
      <c r="BS30" s="280" t="s">
        <v>805</v>
      </c>
      <c r="BT30" s="283">
        <v>0.55577546296296299</v>
      </c>
      <c r="BU30" s="280">
        <v>102</v>
      </c>
      <c r="BV30" s="280" t="s">
        <v>805</v>
      </c>
      <c r="BW30" s="280">
        <v>0.5562731481481481</v>
      </c>
      <c r="BX30" s="280">
        <v>122</v>
      </c>
      <c r="BY30" s="280" t="s">
        <v>805</v>
      </c>
      <c r="BZ30" s="280">
        <v>0.5574189814814815</v>
      </c>
      <c r="CA30" s="280">
        <v>112</v>
      </c>
      <c r="CB30" s="280" t="s">
        <v>805</v>
      </c>
      <c r="CC30" s="280">
        <v>0.55797453703703703</v>
      </c>
      <c r="CD30" s="280">
        <v>103</v>
      </c>
      <c r="CE30" s="280" t="s">
        <v>805</v>
      </c>
      <c r="CF30" s="280">
        <v>0.55928240740740742</v>
      </c>
      <c r="CG30" s="280">
        <v>117</v>
      </c>
      <c r="CH30" s="280" t="s">
        <v>805</v>
      </c>
      <c r="CI30" s="280">
        <v>0.5622800925925926</v>
      </c>
      <c r="CJ30" s="280">
        <v>120</v>
      </c>
      <c r="CK30" s="280" t="s">
        <v>805</v>
      </c>
      <c r="CL30" s="280">
        <v>0.56374999999999997</v>
      </c>
      <c r="CM30" s="280">
        <v>127</v>
      </c>
      <c r="CN30" s="280" t="s">
        <v>805</v>
      </c>
      <c r="CO30" s="280">
        <v>0.56494212962962964</v>
      </c>
      <c r="CP30" s="280">
        <v>129</v>
      </c>
      <c r="CQ30" s="280" t="s">
        <v>805</v>
      </c>
      <c r="CR30" s="280">
        <v>0.56766203703703699</v>
      </c>
      <c r="CS30" s="280">
        <v>126</v>
      </c>
      <c r="CT30" s="280" t="s">
        <v>805</v>
      </c>
      <c r="CU30" s="280">
        <v>0.56929398148148147</v>
      </c>
      <c r="CV30" s="280">
        <v>118</v>
      </c>
      <c r="CW30" s="280" t="s">
        <v>805</v>
      </c>
      <c r="CX30" s="280">
        <v>0.57114583333333335</v>
      </c>
      <c r="CY30" s="280">
        <v>104</v>
      </c>
      <c r="CZ30" s="280" t="s">
        <v>805</v>
      </c>
      <c r="DA30" s="280">
        <v>0.57177083333333334</v>
      </c>
      <c r="DB30" s="280">
        <v>124</v>
      </c>
      <c r="DC30" s="280" t="s">
        <v>805</v>
      </c>
      <c r="DD30" s="280">
        <v>0.57269675925925922</v>
      </c>
      <c r="EH30" s="276">
        <f t="shared" si="0"/>
        <v>2.566666666666535</v>
      </c>
      <c r="EI30" s="277">
        <f t="shared" si="1"/>
        <v>41.48333333333332</v>
      </c>
      <c r="EJ30" s="277" t="str">
        <f>VLOOKUP(C30,Inscription!A:N,8)</f>
        <v>LEMONIER</v>
      </c>
      <c r="EK30" s="277" t="str">
        <f>VLOOKUP(C30,Inscription!A:N,9)</f>
        <v>VASSILY</v>
      </c>
      <c r="EL30" s="280" t="str">
        <f>VLOOKUP(C30,Inscription!A:N,3)</f>
        <v>OPA2</v>
      </c>
      <c r="EM30" s="280" t="str">
        <f>VLOOKUP(C30,Inscription!A:N,4)</f>
        <v>Mixte</v>
      </c>
      <c r="EN30" s="280" t="str">
        <f>VLOOKUP(C30,Inscription!A:N,5)</f>
        <v>DH12</v>
      </c>
      <c r="EO30" s="280" t="str">
        <f>VLOOKUP(C30,Inscription!A:N,2)</f>
        <v>OPA</v>
      </c>
      <c r="EP30" s="290" t="str">
        <f>VLOOKUP(C30,Inscription!A:N,6)</f>
        <v>22-1</v>
      </c>
      <c r="EQ30" s="272" t="s">
        <v>877</v>
      </c>
      <c r="ER30" s="272" t="str">
        <f>VLOOKUP(C30,Inscription!A:N,11)</f>
        <v>VERTE</v>
      </c>
    </row>
    <row r="31" spans="1:148" s="272" customFormat="1" hidden="1" x14ac:dyDescent="0.25">
      <c r="A31" s="272">
        <v>30</v>
      </c>
      <c r="B31" s="273">
        <v>40976.256550925929</v>
      </c>
      <c r="C31" s="279">
        <v>1910515</v>
      </c>
      <c r="L31" s="272" t="s">
        <v>805</v>
      </c>
      <c r="M31" s="275">
        <v>0.53951388888888896</v>
      </c>
      <c r="O31" s="272" t="s">
        <v>805</v>
      </c>
      <c r="P31" s="275">
        <v>0.54431712962962964</v>
      </c>
      <c r="U31" s="272" t="s">
        <v>805</v>
      </c>
      <c r="V31" s="275">
        <v>0.57902777777777781</v>
      </c>
      <c r="Z31" s="272" t="s">
        <v>574</v>
      </c>
      <c r="AA31" s="272" t="s">
        <v>831</v>
      </c>
      <c r="AS31" s="272">
        <v>13</v>
      </c>
      <c r="AT31" s="272">
        <v>124</v>
      </c>
      <c r="AU31" s="272" t="s">
        <v>805</v>
      </c>
      <c r="AV31" s="275">
        <v>0.54796296296296299</v>
      </c>
      <c r="AW31" s="272">
        <v>118</v>
      </c>
      <c r="AX31" s="272" t="s">
        <v>805</v>
      </c>
      <c r="AY31" s="275">
        <v>0.54957175925925927</v>
      </c>
      <c r="AZ31" s="272">
        <v>127</v>
      </c>
      <c r="BA31" s="272" t="s">
        <v>805</v>
      </c>
      <c r="BB31" s="275">
        <v>0.55482638888888891</v>
      </c>
      <c r="BC31" s="272">
        <v>120</v>
      </c>
      <c r="BD31" s="272" t="s">
        <v>805</v>
      </c>
      <c r="BE31" s="275">
        <v>0.55568287037037034</v>
      </c>
      <c r="BF31" s="272">
        <v>129</v>
      </c>
      <c r="BG31" s="272" t="s">
        <v>805</v>
      </c>
      <c r="BH31" s="275">
        <v>0.55841435185185184</v>
      </c>
      <c r="BI31" s="272">
        <v>117</v>
      </c>
      <c r="BJ31" s="272" t="s">
        <v>805</v>
      </c>
      <c r="BK31" s="275">
        <v>0.5605324074074074</v>
      </c>
      <c r="BL31" s="272">
        <v>126</v>
      </c>
      <c r="BM31" s="272" t="s">
        <v>805</v>
      </c>
      <c r="BN31" s="275">
        <v>0.56108796296296293</v>
      </c>
      <c r="BO31" s="272">
        <v>103</v>
      </c>
      <c r="BP31" s="272" t="s">
        <v>805</v>
      </c>
      <c r="BQ31" s="275">
        <v>0.56267361111111114</v>
      </c>
      <c r="BR31" s="272">
        <v>112</v>
      </c>
      <c r="BS31" s="272" t="s">
        <v>805</v>
      </c>
      <c r="BT31" s="275">
        <v>0.56371527777777775</v>
      </c>
      <c r="BU31" s="272">
        <v>122</v>
      </c>
      <c r="BV31" s="272" t="s">
        <v>805</v>
      </c>
      <c r="BW31" s="275">
        <v>0.56457175925925929</v>
      </c>
      <c r="BX31" s="272">
        <v>102</v>
      </c>
      <c r="BY31" s="272" t="s">
        <v>805</v>
      </c>
      <c r="BZ31" s="275">
        <v>0.56541666666666668</v>
      </c>
      <c r="CA31" s="272">
        <v>100</v>
      </c>
      <c r="CB31" s="272" t="s">
        <v>805</v>
      </c>
      <c r="CC31" s="275">
        <v>0.56761574074074073</v>
      </c>
      <c r="CD31" s="272">
        <v>123</v>
      </c>
      <c r="CE31" s="272" t="s">
        <v>805</v>
      </c>
      <c r="CF31" s="275">
        <v>0.5700115740740741</v>
      </c>
      <c r="CI31" s="275"/>
      <c r="EH31" s="276">
        <f t="shared" si="0"/>
        <v>5.2500000000000213</v>
      </c>
      <c r="EI31" s="277">
        <f t="shared" si="1"/>
        <v>49.983333333333363</v>
      </c>
      <c r="EJ31" s="277" t="str">
        <f>VLOOKUP(C31,Inscription!A:N,8)</f>
        <v>MARQUEZE POUEY</v>
      </c>
      <c r="EK31" s="277" t="str">
        <f>VLOOKUP(C31,Inscription!A:N,9)</f>
        <v>Morgane</v>
      </c>
      <c r="EL31" s="272" t="str">
        <f>VLOOKUP(C31,Inscription!A:N,3)</f>
        <v>ESPADCOLE</v>
      </c>
      <c r="EM31" s="272" t="str">
        <f>VLOOKUP(C31,Inscription!A:N,4)</f>
        <v>Mixte</v>
      </c>
      <c r="EN31" s="272" t="str">
        <f>VLOOKUP(C31,Inscription!A:N,5)</f>
        <v>DH14</v>
      </c>
      <c r="EO31" s="272" t="str">
        <f>VLOOKUP(C31,Inscription!A:N,2)</f>
        <v>COLE</v>
      </c>
      <c r="EP31" s="272" t="str">
        <f>VLOOKUP(C31,Inscription!A:N,6)</f>
        <v>36-2</v>
      </c>
      <c r="EQ31" s="272" t="s">
        <v>877</v>
      </c>
      <c r="ER31" s="272" t="str">
        <f>VLOOKUP(C31,Inscription!A:N,11)</f>
        <v>VERTE</v>
      </c>
    </row>
    <row r="32" spans="1:148" s="272" customFormat="1" hidden="1" x14ac:dyDescent="0.25">
      <c r="A32" s="272">
        <v>31</v>
      </c>
      <c r="B32" s="273">
        <v>40976.256585648145</v>
      </c>
      <c r="C32" s="279">
        <v>2086249</v>
      </c>
      <c r="L32" s="272" t="s">
        <v>805</v>
      </c>
      <c r="M32" s="275">
        <v>0.53940972222222217</v>
      </c>
      <c r="O32" s="272" t="s">
        <v>805</v>
      </c>
      <c r="P32" s="275">
        <v>0.54434027777777783</v>
      </c>
      <c r="U32" s="272" t="s">
        <v>805</v>
      </c>
      <c r="V32" s="275">
        <v>0.57905092592592589</v>
      </c>
      <c r="Z32" s="272" t="s">
        <v>574</v>
      </c>
      <c r="AA32" s="272" t="s">
        <v>832</v>
      </c>
      <c r="AS32" s="272">
        <v>8</v>
      </c>
      <c r="AT32" s="272">
        <v>124</v>
      </c>
      <c r="AU32" s="272" t="s">
        <v>805</v>
      </c>
      <c r="AV32" s="275">
        <v>0.54811342592592593</v>
      </c>
      <c r="AW32" s="272">
        <v>127</v>
      </c>
      <c r="AX32" s="272" t="s">
        <v>805</v>
      </c>
      <c r="AY32" s="275">
        <v>0.55483796296296295</v>
      </c>
      <c r="AZ32" s="272">
        <v>117</v>
      </c>
      <c r="BA32" s="272" t="s">
        <v>805</v>
      </c>
      <c r="BB32" s="275">
        <v>0.55675925925925929</v>
      </c>
      <c r="BC32" s="272">
        <v>120</v>
      </c>
      <c r="BD32" s="272" t="s">
        <v>805</v>
      </c>
      <c r="BE32" s="275">
        <v>0.5581828703703704</v>
      </c>
      <c r="BF32" s="272">
        <v>118</v>
      </c>
      <c r="BG32" s="272" t="s">
        <v>805</v>
      </c>
      <c r="BH32" s="275">
        <v>0.56481481481481477</v>
      </c>
      <c r="BI32" s="272">
        <v>114</v>
      </c>
      <c r="BJ32" s="272" t="s">
        <v>805</v>
      </c>
      <c r="BK32" s="275">
        <v>0.56990740740740742</v>
      </c>
      <c r="BL32" s="272">
        <v>100</v>
      </c>
      <c r="BM32" s="272" t="s">
        <v>805</v>
      </c>
      <c r="BN32" s="275">
        <v>0.57486111111111116</v>
      </c>
      <c r="BO32" s="272">
        <v>122</v>
      </c>
      <c r="BP32" s="272" t="s">
        <v>805</v>
      </c>
      <c r="BQ32" s="275">
        <v>0.57857638888888896</v>
      </c>
      <c r="BT32" s="275"/>
      <c r="BW32" s="275"/>
      <c r="BZ32" s="275"/>
      <c r="CC32" s="275"/>
      <c r="CF32" s="275"/>
      <c r="CI32" s="275"/>
      <c r="EH32" s="276">
        <f t="shared" si="0"/>
        <v>5.4333333333332767</v>
      </c>
      <c r="EI32" s="277">
        <v>0</v>
      </c>
      <c r="EJ32" s="277" t="str">
        <f>VLOOKUP(C32,Inscription!A:N,8)</f>
        <v/>
      </c>
      <c r="EK32" s="277" t="str">
        <f>VLOOKUP(C32,Inscription!A:N,9)</f>
        <v>NOLWENN</v>
      </c>
      <c r="EL32" s="272" t="str">
        <f>VLOOKUP(C32,Inscription!A:N,3)</f>
        <v>ESPADCOLE</v>
      </c>
      <c r="EM32" s="272" t="str">
        <f>VLOOKUP(C32,Inscription!A:N,4)</f>
        <v>Mixte</v>
      </c>
      <c r="EN32" s="272" t="str">
        <f>VLOOKUP(C32,Inscription!A:N,5)</f>
        <v>DH14</v>
      </c>
      <c r="EO32" s="272" t="str">
        <f>VLOOKUP(C32,Inscription!A:N,2)</f>
        <v>ESPAD</v>
      </c>
      <c r="EP32" s="272" t="str">
        <f>VLOOKUP(C32,Inscription!A:N,6)</f>
        <v>36-1</v>
      </c>
      <c r="EQ32" s="272" t="s">
        <v>877</v>
      </c>
      <c r="ER32" s="272" t="str">
        <f>VLOOKUP(C32,Inscription!A:N,11)</f>
        <v>SO</v>
      </c>
    </row>
    <row r="33" spans="1:148" s="296" customFormat="1" hidden="1" x14ac:dyDescent="0.25">
      <c r="A33" s="280">
        <v>117</v>
      </c>
      <c r="B33" s="281">
        <v>44373.589537037034</v>
      </c>
      <c r="C33" s="280">
        <v>2113817</v>
      </c>
      <c r="D33" s="2"/>
      <c r="E33" s="2"/>
      <c r="F33" s="2"/>
      <c r="G33" s="2"/>
      <c r="H33" s="2"/>
      <c r="I33" s="2"/>
      <c r="J33" s="2"/>
      <c r="K33" s="2"/>
      <c r="L33" s="2" t="s">
        <v>805</v>
      </c>
      <c r="M33" s="244">
        <v>0.53717592592592589</v>
      </c>
      <c r="N33" s="2"/>
      <c r="O33" s="2" t="s">
        <v>805</v>
      </c>
      <c r="P33" s="283">
        <v>0.54494212962962962</v>
      </c>
      <c r="Q33" s="2"/>
      <c r="R33" s="2"/>
      <c r="S33" s="2"/>
      <c r="T33" s="2"/>
      <c r="U33" s="2" t="s">
        <v>805</v>
      </c>
      <c r="V33" s="283">
        <v>0.54728009259259258</v>
      </c>
      <c r="W33" s="2"/>
      <c r="X33" s="2"/>
      <c r="Y33" s="2"/>
      <c r="Z33" s="280" t="s">
        <v>571</v>
      </c>
      <c r="AA33" s="280" t="s">
        <v>662</v>
      </c>
      <c r="AB33" s="280"/>
      <c r="AC33" s="2" t="s">
        <v>250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80">
        <v>15</v>
      </c>
      <c r="AT33" s="280">
        <v>150</v>
      </c>
      <c r="AU33" s="280" t="s">
        <v>805</v>
      </c>
      <c r="AV33" s="283">
        <v>0.54626157407407405</v>
      </c>
      <c r="AW33" s="280">
        <v>151</v>
      </c>
      <c r="AX33" s="280" t="s">
        <v>805</v>
      </c>
      <c r="AY33" s="283">
        <v>0.54636574074074074</v>
      </c>
      <c r="AZ33" s="280">
        <v>158</v>
      </c>
      <c r="BA33" s="280" t="s">
        <v>805</v>
      </c>
      <c r="BB33" s="283">
        <v>0.54640046296296296</v>
      </c>
      <c r="BC33" s="280">
        <v>157</v>
      </c>
      <c r="BD33" s="280" t="s">
        <v>805</v>
      </c>
      <c r="BE33" s="283">
        <v>0.54652777777777783</v>
      </c>
      <c r="BF33" s="280">
        <v>152</v>
      </c>
      <c r="BG33" s="280" t="s">
        <v>805</v>
      </c>
      <c r="BH33" s="283">
        <v>0.54648148148148146</v>
      </c>
      <c r="BI33" s="280">
        <v>153</v>
      </c>
      <c r="BJ33" s="280" t="s">
        <v>805</v>
      </c>
      <c r="BK33" s="283">
        <v>0.54658564814814814</v>
      </c>
      <c r="BL33" s="280">
        <v>156</v>
      </c>
      <c r="BM33" s="280" t="s">
        <v>805</v>
      </c>
      <c r="BN33" s="283">
        <v>0.54660879629629633</v>
      </c>
      <c r="BO33" s="280">
        <v>155</v>
      </c>
      <c r="BP33" s="280" t="s">
        <v>805</v>
      </c>
      <c r="BQ33" s="283">
        <v>0.54664351851851845</v>
      </c>
      <c r="BR33" s="280">
        <v>162</v>
      </c>
      <c r="BS33" s="280" t="s">
        <v>805</v>
      </c>
      <c r="BT33" s="283">
        <v>0.54692129629629627</v>
      </c>
      <c r="BU33" s="280">
        <v>161</v>
      </c>
      <c r="BV33" s="280" t="s">
        <v>805</v>
      </c>
      <c r="BW33" s="283">
        <v>0.54694444444444446</v>
      </c>
      <c r="BX33" s="280">
        <v>164</v>
      </c>
      <c r="BY33" s="280" t="s">
        <v>805</v>
      </c>
      <c r="BZ33" s="283">
        <v>0.54695601851851849</v>
      </c>
      <c r="CA33" s="280">
        <v>165</v>
      </c>
      <c r="CB33" s="280" t="s">
        <v>805</v>
      </c>
      <c r="CC33" s="283">
        <v>0.54707175925925922</v>
      </c>
      <c r="CD33" s="280">
        <v>160</v>
      </c>
      <c r="CE33" s="280" t="s">
        <v>805</v>
      </c>
      <c r="CF33" s="283">
        <v>0.54730324074074077</v>
      </c>
      <c r="CG33" s="280">
        <v>159</v>
      </c>
      <c r="CH33" s="280" t="s">
        <v>805</v>
      </c>
      <c r="CI33" s="283">
        <v>0.54715277777777771</v>
      </c>
      <c r="CJ33" s="280">
        <v>166</v>
      </c>
      <c r="CK33" s="280" t="s">
        <v>805</v>
      </c>
      <c r="CL33" s="283">
        <v>0.54715277777777771</v>
      </c>
      <c r="CM33" s="280"/>
      <c r="CN33" s="280"/>
      <c r="CO33" s="280"/>
      <c r="CP33" s="280"/>
      <c r="CQ33" s="280"/>
      <c r="CR33" s="280"/>
      <c r="CS33" s="280"/>
      <c r="CT33" s="280"/>
      <c r="CU33" s="280"/>
      <c r="CV33" s="280"/>
      <c r="CW33" s="280"/>
      <c r="CX33" s="280"/>
      <c r="CY33" s="280"/>
      <c r="CZ33" s="280"/>
      <c r="DA33" s="280"/>
      <c r="DB33" s="280"/>
      <c r="DC33" s="280"/>
      <c r="DD33" s="280"/>
      <c r="DE33" s="280"/>
      <c r="DF33" s="280"/>
      <c r="DG33" s="280"/>
      <c r="DH33" s="280"/>
      <c r="DI33" s="280"/>
      <c r="DJ33" s="280"/>
      <c r="DK33" s="280"/>
      <c r="DL33" s="280"/>
      <c r="DM33" s="280"/>
      <c r="DN33" s="280"/>
      <c r="DO33" s="280"/>
      <c r="DP33" s="280"/>
      <c r="DQ33" s="280"/>
      <c r="DR33" s="280"/>
      <c r="DS33" s="280"/>
      <c r="DT33" s="280"/>
      <c r="DU33" s="280"/>
      <c r="DV33" s="280"/>
      <c r="DW33" s="280"/>
      <c r="DX33" s="280"/>
      <c r="DY33" s="280"/>
      <c r="DZ33" s="280"/>
      <c r="EA33" s="280"/>
      <c r="EB33" s="280"/>
      <c r="EC33" s="280"/>
      <c r="ED33" s="280"/>
      <c r="EE33" s="280"/>
      <c r="EF33" s="280"/>
      <c r="EG33" s="280"/>
      <c r="EH33" s="284">
        <f t="shared" ref="EH33:EH71" si="2">(AV33-P33)*60*24</f>
        <v>1.8999999999999773</v>
      </c>
      <c r="EI33" s="285">
        <f t="shared" ref="EI33:EI71" si="3">(V33-P33)*60*24</f>
        <v>3.36666666666666</v>
      </c>
      <c r="EJ33" s="277" t="str">
        <f>VLOOKUP(C33,Inscription!A:N,8)</f>
        <v>CHANTEMARGUE</v>
      </c>
      <c r="EK33" s="277" t="str">
        <f>VLOOKUP(C33,Inscription!A:N,9)</f>
        <v>LOUIS</v>
      </c>
      <c r="EL33" s="280" t="str">
        <f>VLOOKUP(C33,Inscription!A:N,3)</f>
        <v>OPA3</v>
      </c>
      <c r="EM33" s="280" t="str">
        <f>VLOOKUP(C33,Inscription!A:N,4)</f>
        <v>Open</v>
      </c>
      <c r="EN33" s="280" t="str">
        <f>VLOOKUP(C33,Inscription!A:N,5)</f>
        <v>DH14</v>
      </c>
      <c r="EO33" s="280" t="str">
        <f>VLOOKUP(C33,Inscription!A:N,2)</f>
        <v>OPA</v>
      </c>
      <c r="EP33" s="280">
        <f>VLOOKUP(C33,Inscription!A:N,6)</f>
        <v>0</v>
      </c>
      <c r="EQ33" s="272" t="s">
        <v>877</v>
      </c>
      <c r="ER33" s="272" t="str">
        <f>VLOOKUP(C33,Inscription!A:N,11)</f>
        <v>BLEUE</v>
      </c>
    </row>
    <row r="34" spans="1:148" s="296" customFormat="1" ht="15.75" hidden="1" customHeight="1" x14ac:dyDescent="0.25">
      <c r="A34" s="280">
        <v>141</v>
      </c>
      <c r="B34" s="281">
        <v>44373.599421296298</v>
      </c>
      <c r="C34" s="280">
        <v>2113817</v>
      </c>
      <c r="D34" s="2"/>
      <c r="E34" s="2"/>
      <c r="F34" s="2"/>
      <c r="G34" s="2"/>
      <c r="H34" s="2"/>
      <c r="I34" s="2"/>
      <c r="J34" s="2"/>
      <c r="K34" s="2"/>
      <c r="L34" s="2" t="s">
        <v>805</v>
      </c>
      <c r="M34" s="244">
        <v>0.5522569444444444</v>
      </c>
      <c r="N34" s="2"/>
      <c r="O34" s="2" t="s">
        <v>805</v>
      </c>
      <c r="P34" s="283">
        <v>0.55262731481481475</v>
      </c>
      <c r="Q34" s="2"/>
      <c r="R34" s="2"/>
      <c r="S34" s="2"/>
      <c r="T34" s="2"/>
      <c r="U34" s="2" t="s">
        <v>805</v>
      </c>
      <c r="V34" s="283">
        <v>0.55493055555555559</v>
      </c>
      <c r="W34" s="2"/>
      <c r="X34" s="2"/>
      <c r="Y34" s="2"/>
      <c r="Z34" s="280" t="s">
        <v>571</v>
      </c>
      <c r="AA34" s="280" t="s">
        <v>856</v>
      </c>
      <c r="AB34" s="280"/>
      <c r="AC34" s="2" t="s">
        <v>250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80">
        <v>16</v>
      </c>
      <c r="AT34" s="280">
        <v>150</v>
      </c>
      <c r="AU34" s="280" t="s">
        <v>805</v>
      </c>
      <c r="AV34" s="283">
        <v>0.5539236111111111</v>
      </c>
      <c r="AW34" s="280">
        <v>151</v>
      </c>
      <c r="AX34" s="280" t="s">
        <v>805</v>
      </c>
      <c r="AY34" s="283">
        <v>0.55413194444444447</v>
      </c>
      <c r="AZ34" s="280">
        <v>158</v>
      </c>
      <c r="BA34" s="280" t="s">
        <v>805</v>
      </c>
      <c r="BB34" s="283">
        <v>0.5541666666666667</v>
      </c>
      <c r="BC34" s="280">
        <v>159</v>
      </c>
      <c r="BD34" s="280" t="s">
        <v>805</v>
      </c>
      <c r="BE34" s="283">
        <v>0.55427083333333338</v>
      </c>
      <c r="BF34" s="280">
        <v>160</v>
      </c>
      <c r="BG34" s="280" t="s">
        <v>805</v>
      </c>
      <c r="BH34" s="283">
        <v>0.55450231481481482</v>
      </c>
      <c r="BI34" s="280">
        <v>165</v>
      </c>
      <c r="BJ34" s="280" t="s">
        <v>805</v>
      </c>
      <c r="BK34" s="283">
        <v>0.55436342592592591</v>
      </c>
      <c r="BL34" s="280">
        <v>164</v>
      </c>
      <c r="BM34" s="280" t="s">
        <v>805</v>
      </c>
      <c r="BN34" s="283">
        <v>0.55432870370370368</v>
      </c>
      <c r="BO34" s="280">
        <v>161</v>
      </c>
      <c r="BP34" s="280" t="s">
        <v>805</v>
      </c>
      <c r="BQ34" s="283">
        <v>0.55442129629629633</v>
      </c>
      <c r="BR34" s="280">
        <v>156</v>
      </c>
      <c r="BS34" s="280" t="s">
        <v>805</v>
      </c>
      <c r="BT34" s="283">
        <v>0.55444444444444441</v>
      </c>
      <c r="BU34" s="280">
        <v>157</v>
      </c>
      <c r="BV34" s="280" t="s">
        <v>805</v>
      </c>
      <c r="BW34" s="283">
        <v>0.55457175925925928</v>
      </c>
      <c r="BX34" s="280">
        <v>152</v>
      </c>
      <c r="BY34" s="280" t="s">
        <v>805</v>
      </c>
      <c r="BZ34" s="283">
        <v>0.55453703703703705</v>
      </c>
      <c r="CA34" s="280">
        <v>153</v>
      </c>
      <c r="CB34" s="280" t="s">
        <v>805</v>
      </c>
      <c r="CC34" s="283">
        <v>0.55466435185185181</v>
      </c>
      <c r="CD34" s="280">
        <v>154</v>
      </c>
      <c r="CE34" s="280" t="s">
        <v>805</v>
      </c>
      <c r="CF34" s="283">
        <v>0.55469907407407404</v>
      </c>
      <c r="CG34" s="280">
        <v>155</v>
      </c>
      <c r="CH34" s="280" t="s">
        <v>805</v>
      </c>
      <c r="CI34" s="283">
        <v>0.55472222222222223</v>
      </c>
      <c r="CJ34" s="280">
        <v>162</v>
      </c>
      <c r="CK34" s="280" t="s">
        <v>805</v>
      </c>
      <c r="CL34" s="283">
        <v>0.55482638888888891</v>
      </c>
      <c r="CM34" s="280">
        <v>163</v>
      </c>
      <c r="CN34" s="280" t="s">
        <v>805</v>
      </c>
      <c r="CO34" s="283">
        <v>0.55482638888888891</v>
      </c>
      <c r="CP34" s="280"/>
      <c r="CQ34" s="280"/>
      <c r="CR34" s="280"/>
      <c r="CS34" s="280"/>
      <c r="CT34" s="280"/>
      <c r="CU34" s="280"/>
      <c r="CV34" s="280"/>
      <c r="CW34" s="280"/>
      <c r="CX34" s="280"/>
      <c r="CY34" s="280"/>
      <c r="CZ34" s="280"/>
      <c r="DA34" s="280"/>
      <c r="DB34" s="280"/>
      <c r="DC34" s="280"/>
      <c r="DD34" s="280"/>
      <c r="DE34" s="280"/>
      <c r="DF34" s="280"/>
      <c r="DG34" s="280"/>
      <c r="DH34" s="280"/>
      <c r="DI34" s="280"/>
      <c r="DJ34" s="280"/>
      <c r="DK34" s="280"/>
      <c r="DL34" s="280"/>
      <c r="DM34" s="280"/>
      <c r="DN34" s="280"/>
      <c r="DO34" s="280"/>
      <c r="DP34" s="280"/>
      <c r="DQ34" s="280"/>
      <c r="DR34" s="280"/>
      <c r="DS34" s="280"/>
      <c r="DT34" s="280"/>
      <c r="DU34" s="280"/>
      <c r="DV34" s="280"/>
      <c r="DW34" s="280"/>
      <c r="DX34" s="280"/>
      <c r="DY34" s="280"/>
      <c r="DZ34" s="280"/>
      <c r="EA34" s="280"/>
      <c r="EB34" s="280"/>
      <c r="EC34" s="280"/>
      <c r="ED34" s="280"/>
      <c r="EE34" s="280"/>
      <c r="EF34" s="280"/>
      <c r="EG34" s="280"/>
      <c r="EH34" s="284">
        <f t="shared" si="2"/>
        <v>1.8666666666667453</v>
      </c>
      <c r="EI34" s="285">
        <f t="shared" si="3"/>
        <v>3.3166666666668121</v>
      </c>
      <c r="EJ34" s="277" t="str">
        <f>VLOOKUP(C34,Inscription!A:N,8)</f>
        <v>CHANTEMARGUE</v>
      </c>
      <c r="EK34" s="277" t="str">
        <f>VLOOKUP(C34,Inscription!A:N,9)</f>
        <v>LOUIS</v>
      </c>
      <c r="EL34" s="280" t="str">
        <f>VLOOKUP(C34,Inscription!A:N,3)</f>
        <v>OPA3</v>
      </c>
      <c r="EM34" s="280" t="str">
        <f>VLOOKUP(C34,Inscription!A:N,4)</f>
        <v>Open</v>
      </c>
      <c r="EN34" s="280" t="str">
        <f>VLOOKUP(C34,Inscription!A:N,5)</f>
        <v>DH14</v>
      </c>
      <c r="EO34" s="280" t="str">
        <f>VLOOKUP(C34,Inscription!A:N,2)</f>
        <v>OPA</v>
      </c>
      <c r="EP34" s="280">
        <f>VLOOKUP(C34,Inscription!A:N,6)</f>
        <v>0</v>
      </c>
      <c r="EQ34" s="272" t="s">
        <v>877</v>
      </c>
      <c r="ER34" s="272" t="str">
        <f>VLOOKUP(C34,Inscription!A:N,11)</f>
        <v>BLEUE</v>
      </c>
    </row>
    <row r="35" spans="1:148" s="272" customFormat="1" hidden="1" x14ac:dyDescent="0.25">
      <c r="A35" s="272">
        <v>138</v>
      </c>
      <c r="B35" s="273">
        <v>44373.597638888888</v>
      </c>
      <c r="C35" s="272">
        <v>2039909</v>
      </c>
      <c r="L35" s="272" t="s">
        <v>805</v>
      </c>
      <c r="M35" s="275">
        <v>0.55240740740740735</v>
      </c>
      <c r="O35" s="272" t="s">
        <v>805</v>
      </c>
      <c r="P35" s="275">
        <v>0.55365740740740743</v>
      </c>
      <c r="U35" s="272" t="s">
        <v>805</v>
      </c>
      <c r="V35" s="275">
        <v>0.55583333333333329</v>
      </c>
      <c r="Z35" s="272" t="s">
        <v>571</v>
      </c>
      <c r="AA35" s="272" t="s">
        <v>854</v>
      </c>
      <c r="AC35" s="272" t="s">
        <v>26</v>
      </c>
      <c r="AS35" s="272">
        <v>15</v>
      </c>
      <c r="AT35" s="272">
        <v>150</v>
      </c>
      <c r="AU35" s="272" t="s">
        <v>805</v>
      </c>
      <c r="AV35" s="275">
        <v>0.55508101851851854</v>
      </c>
      <c r="AW35" s="272">
        <v>151</v>
      </c>
      <c r="AX35" s="272" t="s">
        <v>805</v>
      </c>
      <c r="AY35" s="275">
        <v>0.555150462962963</v>
      </c>
      <c r="AZ35" s="272">
        <v>158</v>
      </c>
      <c r="BA35" s="272" t="s">
        <v>805</v>
      </c>
      <c r="BB35" s="275">
        <v>0.55517361111111108</v>
      </c>
      <c r="BC35" s="272">
        <v>157</v>
      </c>
      <c r="BD35" s="272" t="s">
        <v>805</v>
      </c>
      <c r="BE35" s="275">
        <v>0.55526620370370372</v>
      </c>
      <c r="BF35" s="272">
        <v>152</v>
      </c>
      <c r="BG35" s="272" t="s">
        <v>805</v>
      </c>
      <c r="BH35" s="275">
        <v>0.55521990740740745</v>
      </c>
      <c r="BI35" s="272">
        <v>153</v>
      </c>
      <c r="BJ35" s="272" t="s">
        <v>805</v>
      </c>
      <c r="BK35" s="275">
        <v>0.55532407407407403</v>
      </c>
      <c r="BL35" s="272">
        <v>156</v>
      </c>
      <c r="BM35" s="272" t="s">
        <v>805</v>
      </c>
      <c r="BN35" s="275">
        <v>0.55534722222222221</v>
      </c>
      <c r="BO35" s="272">
        <v>155</v>
      </c>
      <c r="BP35" s="272" t="s">
        <v>805</v>
      </c>
      <c r="BQ35" s="275">
        <v>0.55539351851851848</v>
      </c>
      <c r="BR35" s="272">
        <v>162</v>
      </c>
      <c r="BS35" s="272" t="s">
        <v>805</v>
      </c>
      <c r="BT35" s="275">
        <v>0.55548611111111112</v>
      </c>
      <c r="BU35" s="272">
        <v>161</v>
      </c>
      <c r="BV35" s="272" t="s">
        <v>805</v>
      </c>
      <c r="BW35" s="275">
        <v>0.55550925925925931</v>
      </c>
      <c r="BX35" s="272">
        <v>164</v>
      </c>
      <c r="BY35" s="272" t="s">
        <v>805</v>
      </c>
      <c r="BZ35" s="275">
        <v>0.55552083333333335</v>
      </c>
      <c r="CA35" s="272">
        <v>165</v>
      </c>
      <c r="CB35" s="272" t="s">
        <v>805</v>
      </c>
      <c r="CC35" s="275">
        <v>0.55564814814814811</v>
      </c>
      <c r="CD35" s="272">
        <v>160</v>
      </c>
      <c r="CE35" s="272" t="s">
        <v>805</v>
      </c>
      <c r="CF35" s="275">
        <v>0.55586805555555552</v>
      </c>
      <c r="CG35" s="272">
        <v>159</v>
      </c>
      <c r="CH35" s="272" t="s">
        <v>805</v>
      </c>
      <c r="CI35" s="275">
        <v>0.55571759259259257</v>
      </c>
      <c r="CJ35" s="272">
        <v>166</v>
      </c>
      <c r="CK35" s="272" t="s">
        <v>805</v>
      </c>
      <c r="CL35" s="275">
        <v>0.55571759259259257</v>
      </c>
      <c r="EH35" s="276">
        <f t="shared" si="2"/>
        <v>2.0500000000000007</v>
      </c>
      <c r="EI35" s="277">
        <f t="shared" si="3"/>
        <v>3.1333333333332369</v>
      </c>
      <c r="EJ35" s="277" t="str">
        <f>VLOOKUP(C35,Inscription!A:N,8)</f>
        <v>LE DINH COSTE</v>
      </c>
      <c r="EK35" s="277" t="str">
        <f>VLOOKUP(C35,Inscription!A:N,9)</f>
        <v>MAYLEEN</v>
      </c>
      <c r="EL35" s="272" t="str">
        <f>VLOOKUP(C35,Inscription!A:N,3)</f>
        <v>GO78-3</v>
      </c>
      <c r="EM35" s="272" t="str">
        <f>VLOOKUP(C35,Inscription!A:N,4)</f>
        <v>Dame</v>
      </c>
      <c r="EN35" s="272" t="str">
        <f>VLOOKUP(C35,Inscription!A:N,5)</f>
        <v>DH12</v>
      </c>
      <c r="EO35" s="272" t="str">
        <f>VLOOKUP(C35,Inscription!A:N,2)</f>
        <v>GO 78</v>
      </c>
      <c r="EP35" s="272" t="str">
        <f>VLOOKUP(C35,Inscription!A:N,6)</f>
        <v>13-1</v>
      </c>
      <c r="EQ35" s="272" t="s">
        <v>877</v>
      </c>
      <c r="ER35" s="272" t="str">
        <f>VLOOKUP(C35,Inscription!A:N,11)</f>
        <v>BLEUE</v>
      </c>
    </row>
    <row r="36" spans="1:148" s="272" customFormat="1" hidden="1" x14ac:dyDescent="0.25">
      <c r="A36" s="272">
        <v>146</v>
      </c>
      <c r="B36" s="273">
        <v>44373.601180555554</v>
      </c>
      <c r="C36" s="272">
        <v>1020718</v>
      </c>
      <c r="L36" s="272" t="s">
        <v>805</v>
      </c>
      <c r="M36" s="275">
        <v>0.55502314814814813</v>
      </c>
      <c r="O36" s="272" t="s">
        <v>805</v>
      </c>
      <c r="P36" s="275">
        <v>0.55546296296296294</v>
      </c>
      <c r="U36" s="272" t="s">
        <v>805</v>
      </c>
      <c r="V36" s="275">
        <v>0.55811342592592594</v>
      </c>
      <c r="Z36" s="272" t="s">
        <v>571</v>
      </c>
      <c r="AA36" s="272" t="s">
        <v>861</v>
      </c>
      <c r="AC36" s="272" t="s">
        <v>281</v>
      </c>
      <c r="AS36" s="272">
        <v>15</v>
      </c>
      <c r="AT36" s="272">
        <v>150</v>
      </c>
      <c r="AU36" s="272" t="s">
        <v>805</v>
      </c>
      <c r="AV36" s="275">
        <v>0.5571990740740741</v>
      </c>
      <c r="AW36" s="272">
        <v>151</v>
      </c>
      <c r="AX36" s="272" t="s">
        <v>805</v>
      </c>
      <c r="AY36" s="275">
        <v>0.55745370370370373</v>
      </c>
      <c r="AZ36" s="272">
        <v>158</v>
      </c>
      <c r="BA36" s="272" t="s">
        <v>805</v>
      </c>
      <c r="BB36" s="275">
        <v>0.55748842592592596</v>
      </c>
      <c r="BC36" s="272">
        <v>157</v>
      </c>
      <c r="BD36" s="272" t="s">
        <v>805</v>
      </c>
      <c r="BE36" s="275">
        <v>0.55759259259259253</v>
      </c>
      <c r="BF36" s="272">
        <v>152</v>
      </c>
      <c r="BG36" s="272" t="s">
        <v>805</v>
      </c>
      <c r="BH36" s="275">
        <v>0.55754629629629626</v>
      </c>
      <c r="BI36" s="272">
        <v>153</v>
      </c>
      <c r="BJ36" s="272" t="s">
        <v>805</v>
      </c>
      <c r="BK36" s="275">
        <v>0.55765046296296295</v>
      </c>
      <c r="BL36" s="272">
        <v>156</v>
      </c>
      <c r="BM36" s="272" t="s">
        <v>805</v>
      </c>
      <c r="BN36" s="275">
        <v>0.55770833333333336</v>
      </c>
      <c r="BO36" s="272">
        <v>155</v>
      </c>
      <c r="BP36" s="272" t="s">
        <v>805</v>
      </c>
      <c r="BQ36" s="275">
        <v>0.55773148148148144</v>
      </c>
      <c r="BR36" s="272">
        <v>162</v>
      </c>
      <c r="BS36" s="272" t="s">
        <v>805</v>
      </c>
      <c r="BT36" s="275">
        <v>0.55782407407407408</v>
      </c>
      <c r="BU36" s="272">
        <v>161</v>
      </c>
      <c r="BV36" s="272" t="s">
        <v>805</v>
      </c>
      <c r="BW36" s="275">
        <v>0.55782407407407408</v>
      </c>
      <c r="BX36" s="272">
        <v>164</v>
      </c>
      <c r="BY36" s="272" t="s">
        <v>805</v>
      </c>
      <c r="BZ36" s="275">
        <v>0.55782407407407408</v>
      </c>
      <c r="CA36" s="272">
        <v>165</v>
      </c>
      <c r="CB36" s="272" t="s">
        <v>805</v>
      </c>
      <c r="CC36" s="275">
        <v>0.55793981481481481</v>
      </c>
      <c r="CD36" s="272">
        <v>160</v>
      </c>
      <c r="CE36" s="272" t="s">
        <v>805</v>
      </c>
      <c r="CF36" s="275">
        <v>0.55814814814814817</v>
      </c>
      <c r="CG36" s="272">
        <v>159</v>
      </c>
      <c r="CH36" s="272" t="s">
        <v>805</v>
      </c>
      <c r="CI36" s="275">
        <v>0.55798611111111118</v>
      </c>
      <c r="CJ36" s="272">
        <v>166</v>
      </c>
      <c r="CK36" s="272" t="s">
        <v>805</v>
      </c>
      <c r="CL36" s="275">
        <v>0.55799768518518522</v>
      </c>
      <c r="EH36" s="276">
        <f t="shared" si="2"/>
        <v>2.5000000000000711</v>
      </c>
      <c r="EI36" s="277">
        <f t="shared" si="3"/>
        <v>3.8166666666667304</v>
      </c>
      <c r="EJ36" s="277" t="str">
        <f>VLOOKUP(C36,Inscription!A:N,8)</f>
        <v>BADOR</v>
      </c>
      <c r="EK36" s="277" t="str">
        <f>VLOOKUP(C36,Inscription!A:N,9)</f>
        <v>JEANNE</v>
      </c>
      <c r="EL36" s="272" t="str">
        <f>VLOOKUP(C36,Inscription!A:N,3)</f>
        <v>VervinsO3</v>
      </c>
      <c r="EM36" s="272" t="str">
        <f>VLOOKUP(C36,Inscription!A:N,4)</f>
        <v>Dame</v>
      </c>
      <c r="EN36" s="272" t="str">
        <f>VLOOKUP(C36,Inscription!A:N,5)</f>
        <v>DH12</v>
      </c>
      <c r="EO36" s="272" t="str">
        <f>VLOOKUP(C36,Inscription!A:N,2)</f>
        <v>VervinsO</v>
      </c>
      <c r="EP36" s="272" t="str">
        <f>VLOOKUP(C36,Inscription!A:N,6)</f>
        <v>14-1</v>
      </c>
      <c r="EQ36" s="272" t="s">
        <v>877</v>
      </c>
      <c r="ER36" s="272" t="str">
        <f>VLOOKUP(C36,Inscription!A:N,11)</f>
        <v>SO</v>
      </c>
    </row>
    <row r="37" spans="1:148" s="272" customFormat="1" hidden="1" x14ac:dyDescent="0.25">
      <c r="A37" s="272">
        <v>123</v>
      </c>
      <c r="B37" s="273">
        <v>44373.592060185183</v>
      </c>
      <c r="C37" s="272">
        <v>38514</v>
      </c>
      <c r="M37" s="275">
        <v>0.99998842592592585</v>
      </c>
      <c r="P37" s="297">
        <v>1.0464351851851852</v>
      </c>
      <c r="V37" s="297">
        <v>1.0496412037037037</v>
      </c>
      <c r="Z37" s="272" t="s">
        <v>571</v>
      </c>
      <c r="AA37" s="272" t="s">
        <v>610</v>
      </c>
      <c r="AC37" s="272" t="s">
        <v>281</v>
      </c>
      <c r="AS37" s="272">
        <v>15</v>
      </c>
      <c r="AT37" s="272">
        <v>150</v>
      </c>
      <c r="AV37" s="297">
        <v>1.0485532407407407</v>
      </c>
      <c r="AW37" s="272">
        <v>151</v>
      </c>
      <c r="AY37" s="297">
        <v>1.0486921296296297</v>
      </c>
      <c r="AZ37" s="272">
        <v>158</v>
      </c>
      <c r="BB37" s="297">
        <v>1.048738425925926</v>
      </c>
      <c r="BC37" s="272">
        <v>157</v>
      </c>
      <c r="BE37" s="297">
        <v>1.0488541666666666</v>
      </c>
      <c r="BF37" s="272">
        <v>152</v>
      </c>
      <c r="BH37" s="297">
        <v>1.0488310185185186</v>
      </c>
      <c r="BI37" s="272">
        <v>153</v>
      </c>
      <c r="BK37" s="297">
        <v>1.0489583333333334</v>
      </c>
      <c r="BL37" s="272">
        <v>156</v>
      </c>
      <c r="BN37" s="297">
        <v>1.0490046296296296</v>
      </c>
      <c r="BO37" s="272">
        <v>155</v>
      </c>
      <c r="BQ37" s="297">
        <v>1.0490625</v>
      </c>
      <c r="BR37" s="272">
        <v>162</v>
      </c>
      <c r="BT37" s="297">
        <v>1.0491898148148149</v>
      </c>
      <c r="BU37" s="272">
        <v>161</v>
      </c>
      <c r="BW37" s="297">
        <v>1.0492013888888889</v>
      </c>
      <c r="BX37" s="272">
        <v>164</v>
      </c>
      <c r="BZ37" s="297">
        <v>1.049224537037037</v>
      </c>
      <c r="CA37" s="272">
        <v>165</v>
      </c>
      <c r="CC37" s="297">
        <v>1.0493518518518519</v>
      </c>
      <c r="CD37" s="272">
        <v>160</v>
      </c>
      <c r="CF37" s="297">
        <v>1.0495949074074074</v>
      </c>
      <c r="CG37" s="272">
        <v>159</v>
      </c>
      <c r="CI37" s="297">
        <v>1.0494444444444444</v>
      </c>
      <c r="CJ37" s="272">
        <v>166</v>
      </c>
      <c r="CL37" s="297">
        <v>1.0494675925925925</v>
      </c>
      <c r="EH37" s="276">
        <f t="shared" si="2"/>
        <v>3.0499999999999972</v>
      </c>
      <c r="EI37" s="277">
        <f t="shared" si="3"/>
        <v>4.6166666666666956</v>
      </c>
      <c r="EJ37" s="277" t="str">
        <f>VLOOKUP(C37,Inscription!A:N,8)</f>
        <v>PARISOT</v>
      </c>
      <c r="EK37" s="277" t="str">
        <f>VLOOKUP(C37,Inscription!A:N,9)</f>
        <v>MORGANE</v>
      </c>
      <c r="EL37" s="272" t="str">
        <f>VLOOKUP(C37,Inscription!A:N,3)</f>
        <v>VervinsO5</v>
      </c>
      <c r="EM37" s="272" t="str">
        <f>VLOOKUP(C37,Inscription!A:N,4)</f>
        <v>Dame</v>
      </c>
      <c r="EN37" s="272" t="str">
        <f>VLOOKUP(C37,Inscription!A:N,5)</f>
        <v>DH12</v>
      </c>
      <c r="EO37" s="272" t="str">
        <f>VLOOKUP(C37,Inscription!A:N,2)</f>
        <v>VervinsO</v>
      </c>
      <c r="EP37" s="272" t="str">
        <f>VLOOKUP(C37,Inscription!A:N,6)</f>
        <v>15-1</v>
      </c>
      <c r="EQ37" s="272" t="s">
        <v>877</v>
      </c>
      <c r="ER37" s="272" t="str">
        <f>VLOOKUP(C37,Inscription!A:N,11)</f>
        <v>SO</v>
      </c>
    </row>
    <row r="38" spans="1:148" s="272" customFormat="1" hidden="1" x14ac:dyDescent="0.25">
      <c r="A38" s="272">
        <v>131</v>
      </c>
      <c r="B38" s="273">
        <v>44373.594699074078</v>
      </c>
      <c r="C38" s="272">
        <v>2311181</v>
      </c>
      <c r="L38" s="272" t="s">
        <v>805</v>
      </c>
      <c r="M38" s="275">
        <v>0.54916666666666669</v>
      </c>
      <c r="O38" s="272" t="s">
        <v>805</v>
      </c>
      <c r="P38" s="275">
        <v>0.54950231481481482</v>
      </c>
      <c r="U38" s="272" t="s">
        <v>805</v>
      </c>
      <c r="V38" s="275">
        <v>0.55211805555555549</v>
      </c>
      <c r="Z38" s="272" t="s">
        <v>571</v>
      </c>
      <c r="AA38" s="272" t="s">
        <v>849</v>
      </c>
      <c r="AS38" s="272">
        <v>15</v>
      </c>
      <c r="AT38" s="272">
        <v>150</v>
      </c>
      <c r="AU38" s="272" t="s">
        <v>805</v>
      </c>
      <c r="AV38" s="275">
        <v>0.55120370370370375</v>
      </c>
      <c r="AW38" s="272">
        <v>151</v>
      </c>
      <c r="AX38" s="272" t="s">
        <v>805</v>
      </c>
      <c r="AY38" s="275">
        <v>0.55130787037037032</v>
      </c>
      <c r="AZ38" s="272">
        <v>152</v>
      </c>
      <c r="BA38" s="272" t="s">
        <v>805</v>
      </c>
      <c r="BB38" s="275">
        <v>0.55130787037037032</v>
      </c>
      <c r="BC38" s="272">
        <v>157</v>
      </c>
      <c r="BD38" s="272" t="s">
        <v>805</v>
      </c>
      <c r="BE38" s="275">
        <v>0.55144675925925923</v>
      </c>
      <c r="BF38" s="272">
        <v>158</v>
      </c>
      <c r="BG38" s="272" t="s">
        <v>805</v>
      </c>
      <c r="BH38" s="275">
        <v>0.55143518518518519</v>
      </c>
      <c r="BI38" s="272">
        <v>159</v>
      </c>
      <c r="BJ38" s="272" t="s">
        <v>805</v>
      </c>
      <c r="BK38" s="275">
        <v>0.55153935185185188</v>
      </c>
      <c r="BL38" s="272">
        <v>160</v>
      </c>
      <c r="BM38" s="272" t="s">
        <v>805</v>
      </c>
      <c r="BN38" s="275">
        <v>0.55179398148148151</v>
      </c>
      <c r="BO38" s="272">
        <v>165</v>
      </c>
      <c r="BP38" s="272" t="s">
        <v>805</v>
      </c>
      <c r="BQ38" s="275">
        <v>0.55166666666666664</v>
      </c>
      <c r="BR38" s="272">
        <v>164</v>
      </c>
      <c r="BS38" s="272" t="s">
        <v>805</v>
      </c>
      <c r="BT38" s="275">
        <v>0.55162037037037037</v>
      </c>
      <c r="BU38" s="272">
        <v>161</v>
      </c>
      <c r="BV38" s="272" t="s">
        <v>805</v>
      </c>
      <c r="BW38" s="275">
        <v>0.55171296296296302</v>
      </c>
      <c r="BX38" s="272">
        <v>162</v>
      </c>
      <c r="BY38" s="272" t="s">
        <v>805</v>
      </c>
      <c r="BZ38" s="275">
        <v>0.55180555555555555</v>
      </c>
      <c r="CA38" s="272">
        <v>155</v>
      </c>
      <c r="CB38" s="272" t="s">
        <v>805</v>
      </c>
      <c r="CC38" s="275">
        <v>0.55180555555555555</v>
      </c>
      <c r="CD38" s="272">
        <v>156</v>
      </c>
      <c r="CE38" s="272" t="s">
        <v>805</v>
      </c>
      <c r="CF38" s="275">
        <v>0.55186342592592597</v>
      </c>
      <c r="CG38" s="272">
        <v>153</v>
      </c>
      <c r="CH38" s="272" t="s">
        <v>805</v>
      </c>
      <c r="CI38" s="275">
        <v>0.55190972222222223</v>
      </c>
      <c r="CJ38" s="272">
        <v>154</v>
      </c>
      <c r="CK38" s="272" t="s">
        <v>805</v>
      </c>
      <c r="CL38" s="275">
        <v>0.55194444444444446</v>
      </c>
      <c r="EH38" s="276">
        <f t="shared" si="2"/>
        <v>2.4500000000000632</v>
      </c>
      <c r="EI38" s="277">
        <f t="shared" si="3"/>
        <v>3.7666666666665627</v>
      </c>
      <c r="EJ38" s="277" t="str">
        <f>VLOOKUP(C38,Inscription!A:N,8)</f>
        <v>BELLECOURT</v>
      </c>
      <c r="EK38" s="277" t="str">
        <f>VLOOKUP(C38,Inscription!A:N,9)</f>
        <v>LOIC</v>
      </c>
      <c r="EL38" s="272" t="str">
        <f>VLOOKUP(C38,Inscription!A:N,3)</f>
        <v>B77 2</v>
      </c>
      <c r="EM38" s="272" t="str">
        <f>VLOOKUP(C38,Inscription!A:N,4)</f>
        <v>Homme</v>
      </c>
      <c r="EN38" s="272" t="str">
        <f>VLOOKUP(C38,Inscription!A:N,5)</f>
        <v>DH12</v>
      </c>
      <c r="EO38" s="272" t="str">
        <f>VLOOKUP(C38,Inscription!A:N,2)</f>
        <v>Balise77</v>
      </c>
      <c r="EP38" s="272" t="str">
        <f>VLOOKUP(C38,Inscription!A:N,6)</f>
        <v>16-1</v>
      </c>
      <c r="EQ38" s="272" t="s">
        <v>877</v>
      </c>
      <c r="ER38" s="272" t="str">
        <f>VLOOKUP(C38,Inscription!A:N,11)</f>
        <v>BLEUE</v>
      </c>
    </row>
    <row r="39" spans="1:148" s="272" customFormat="1" hidden="1" x14ac:dyDescent="0.25">
      <c r="A39" s="272">
        <v>154</v>
      </c>
      <c r="B39" s="273">
        <v>44373.603483796294</v>
      </c>
      <c r="C39" s="272">
        <v>2122188</v>
      </c>
      <c r="L39" s="272" t="s">
        <v>805</v>
      </c>
      <c r="M39" s="275">
        <v>0.55829861111111112</v>
      </c>
      <c r="O39" s="272" t="s">
        <v>805</v>
      </c>
      <c r="P39" s="275">
        <v>0.55892361111111111</v>
      </c>
      <c r="U39" s="272" t="s">
        <v>805</v>
      </c>
      <c r="V39" s="275">
        <v>0.56093749999999998</v>
      </c>
      <c r="Z39" s="272" t="s">
        <v>571</v>
      </c>
      <c r="AA39" s="272" t="s">
        <v>865</v>
      </c>
      <c r="AC39" s="272" t="s">
        <v>292</v>
      </c>
      <c r="AS39" s="272">
        <v>15</v>
      </c>
      <c r="AT39" s="272">
        <v>150</v>
      </c>
      <c r="AU39" s="272" t="s">
        <v>805</v>
      </c>
      <c r="AV39" s="275">
        <v>0.56024305555555554</v>
      </c>
      <c r="AW39" s="272">
        <v>151</v>
      </c>
      <c r="AX39" s="272" t="s">
        <v>805</v>
      </c>
      <c r="AY39" s="275">
        <v>0.56030092592592595</v>
      </c>
      <c r="AZ39" s="272">
        <v>158</v>
      </c>
      <c r="BA39" s="272" t="s">
        <v>805</v>
      </c>
      <c r="BB39" s="275">
        <v>0.56032407407407414</v>
      </c>
      <c r="BC39" s="272">
        <v>157</v>
      </c>
      <c r="BD39" s="272" t="s">
        <v>805</v>
      </c>
      <c r="BE39" s="275">
        <v>0.56041666666666667</v>
      </c>
      <c r="BF39" s="272">
        <v>152</v>
      </c>
      <c r="BG39" s="272" t="s">
        <v>805</v>
      </c>
      <c r="BH39" s="275">
        <v>0.5603703703703703</v>
      </c>
      <c r="BI39" s="272">
        <v>153</v>
      </c>
      <c r="BJ39" s="272" t="s">
        <v>805</v>
      </c>
      <c r="BK39" s="275">
        <v>0.56048611111111113</v>
      </c>
      <c r="BL39" s="272">
        <v>156</v>
      </c>
      <c r="BM39" s="272" t="s">
        <v>805</v>
      </c>
      <c r="BN39" s="275">
        <v>0.56052083333333336</v>
      </c>
      <c r="BO39" s="272">
        <v>155</v>
      </c>
      <c r="BP39" s="272" t="s">
        <v>805</v>
      </c>
      <c r="BQ39" s="275">
        <v>0.56054398148148155</v>
      </c>
      <c r="BR39" s="272">
        <v>162</v>
      </c>
      <c r="BS39" s="272" t="s">
        <v>805</v>
      </c>
      <c r="BT39" s="275">
        <v>0.56064814814814812</v>
      </c>
      <c r="BU39" s="272">
        <v>161</v>
      </c>
      <c r="BV39" s="272" t="s">
        <v>805</v>
      </c>
      <c r="BW39" s="275">
        <v>0.56064814814814812</v>
      </c>
      <c r="BX39" s="272">
        <v>164</v>
      </c>
      <c r="BY39" s="272" t="s">
        <v>805</v>
      </c>
      <c r="BZ39" s="275">
        <v>0.56064814814814812</v>
      </c>
      <c r="CA39" s="272">
        <v>165</v>
      </c>
      <c r="CB39" s="272" t="s">
        <v>805</v>
      </c>
      <c r="CC39" s="275">
        <v>0.56076388888888895</v>
      </c>
      <c r="CD39" s="272">
        <v>160</v>
      </c>
      <c r="CE39" s="272" t="s">
        <v>805</v>
      </c>
      <c r="CF39" s="275">
        <v>0.56098379629629636</v>
      </c>
      <c r="CG39" s="272">
        <v>159</v>
      </c>
      <c r="CH39" s="272" t="s">
        <v>805</v>
      </c>
      <c r="CI39" s="275">
        <v>0.56082175925925926</v>
      </c>
      <c r="CJ39" s="272">
        <v>166</v>
      </c>
      <c r="CK39" s="272" t="s">
        <v>805</v>
      </c>
      <c r="CL39" s="275">
        <v>0.56082175925925926</v>
      </c>
      <c r="EH39" s="276">
        <f t="shared" si="2"/>
        <v>1.8999999999999773</v>
      </c>
      <c r="EI39" s="277">
        <f t="shared" si="3"/>
        <v>2.8999999999999737</v>
      </c>
      <c r="EJ39" s="277" t="str">
        <f>VLOOKUP(C39,Inscription!A:N,8)</f>
        <v>GAILLY</v>
      </c>
      <c r="EK39" s="277" t="str">
        <f>VLOOKUP(C39,Inscription!A:N,9)</f>
        <v>TOBIAS</v>
      </c>
      <c r="EL39" s="272" t="str">
        <f>VLOOKUP(C39,Inscription!A:N,3)</f>
        <v>GO78-10</v>
      </c>
      <c r="EM39" s="272" t="str">
        <f>VLOOKUP(C39,Inscription!A:N,4)</f>
        <v>Homme</v>
      </c>
      <c r="EN39" s="272" t="str">
        <f>VLOOKUP(C39,Inscription!A:N,5)</f>
        <v>DH12</v>
      </c>
      <c r="EO39" s="272" t="str">
        <f>VLOOKUP(C39,Inscription!A:N,2)</f>
        <v>GO 78</v>
      </c>
      <c r="EP39" s="272" t="str">
        <f>VLOOKUP(C39,Inscription!A:N,6)</f>
        <v>17-1</v>
      </c>
      <c r="EQ39" s="272" t="s">
        <v>877</v>
      </c>
      <c r="ER39" s="272" t="str">
        <f>VLOOKUP(C39,Inscription!A:N,11)</f>
        <v>BLEUE</v>
      </c>
    </row>
    <row r="40" spans="1:148" s="272" customFormat="1" hidden="1" x14ac:dyDescent="0.25">
      <c r="A40" s="272">
        <v>136</v>
      </c>
      <c r="B40" s="273">
        <v>44373.596967592595</v>
      </c>
      <c r="C40" s="272">
        <v>338964</v>
      </c>
      <c r="M40" s="275">
        <v>0.99998842592592585</v>
      </c>
      <c r="P40" s="297">
        <v>1.0519560185185186</v>
      </c>
      <c r="V40" s="297">
        <v>1.0540624999999999</v>
      </c>
      <c r="Z40" s="272" t="s">
        <v>571</v>
      </c>
      <c r="AA40" s="272" t="s">
        <v>852</v>
      </c>
      <c r="AC40" s="272" t="s">
        <v>25</v>
      </c>
      <c r="AS40" s="272">
        <v>16</v>
      </c>
      <c r="AT40" s="272">
        <v>150</v>
      </c>
      <c r="AV40" s="297">
        <v>1.0532407407407407</v>
      </c>
      <c r="AW40" s="272">
        <v>151</v>
      </c>
      <c r="AY40" s="297">
        <v>1.0533101851851852</v>
      </c>
      <c r="AZ40" s="272">
        <v>158</v>
      </c>
      <c r="BB40" s="297">
        <v>1.0533449074074073</v>
      </c>
      <c r="BC40" s="272">
        <v>159</v>
      </c>
      <c r="BE40" s="297">
        <v>1.0534490740740741</v>
      </c>
      <c r="BF40" s="272">
        <v>160</v>
      </c>
      <c r="BH40" s="297">
        <v>1.0536921296296298</v>
      </c>
      <c r="BI40" s="272">
        <v>165</v>
      </c>
      <c r="BK40" s="297">
        <v>1.0535532407407409</v>
      </c>
      <c r="BL40" s="272">
        <v>164</v>
      </c>
      <c r="BN40" s="297">
        <v>1.0535185185185185</v>
      </c>
      <c r="BO40" s="272">
        <v>161</v>
      </c>
      <c r="BQ40" s="297">
        <v>1.0536111111111111</v>
      </c>
      <c r="BR40" s="272">
        <v>156</v>
      </c>
      <c r="BT40" s="297">
        <v>1.0536458333333334</v>
      </c>
      <c r="BU40" s="272">
        <v>157</v>
      </c>
      <c r="BW40" s="297">
        <v>1.0537152777777778</v>
      </c>
      <c r="BX40" s="272">
        <v>152</v>
      </c>
      <c r="BZ40" s="297">
        <v>1.0536689814814815</v>
      </c>
      <c r="CA40" s="272">
        <v>153</v>
      </c>
      <c r="CC40" s="297">
        <v>1.0537962962962963</v>
      </c>
      <c r="CD40" s="272">
        <v>154</v>
      </c>
      <c r="CF40" s="297">
        <v>1.0538310185185185</v>
      </c>
      <c r="CG40" s="272">
        <v>155</v>
      </c>
      <c r="CI40" s="297">
        <v>1.0538541666666668</v>
      </c>
      <c r="CJ40" s="272">
        <v>162</v>
      </c>
      <c r="CL40" s="297">
        <v>1.0539583333333333</v>
      </c>
      <c r="CM40" s="272">
        <v>163</v>
      </c>
      <c r="CO40" s="297">
        <v>1.0539467592592593</v>
      </c>
      <c r="EH40" s="276">
        <f t="shared" si="2"/>
        <v>1.8499999999998096</v>
      </c>
      <c r="EI40" s="277">
        <f t="shared" si="3"/>
        <v>3.0333333333330614</v>
      </c>
      <c r="EJ40" s="277" t="str">
        <f>VLOOKUP(C40,Inscription!A:N,8)</f>
        <v>LE ROUX</v>
      </c>
      <c r="EK40" s="277" t="str">
        <f>VLOOKUP(C40,Inscription!A:N,9)</f>
        <v>ERWAN</v>
      </c>
      <c r="EL40" s="272" t="str">
        <f>VLOOKUP(C40,Inscription!A:N,3)</f>
        <v>GO78-5</v>
      </c>
      <c r="EM40" s="272" t="str">
        <f>VLOOKUP(C40,Inscription!A:N,4)</f>
        <v>Homme</v>
      </c>
      <c r="EN40" s="272" t="str">
        <f>VLOOKUP(C40,Inscription!A:N,5)</f>
        <v>DH12</v>
      </c>
      <c r="EO40" s="272" t="str">
        <f>VLOOKUP(C40,Inscription!A:N,2)</f>
        <v>GO 78</v>
      </c>
      <c r="EP40" s="272" t="str">
        <f>VLOOKUP(C40,Inscription!A:N,6)</f>
        <v>18-1</v>
      </c>
      <c r="EQ40" s="272" t="s">
        <v>877</v>
      </c>
      <c r="ER40" s="272" t="str">
        <f>VLOOKUP(C40,Inscription!A:N,11)</f>
        <v>BLEUE</v>
      </c>
    </row>
    <row r="41" spans="1:148" s="272" customFormat="1" hidden="1" x14ac:dyDescent="0.25">
      <c r="A41" s="272">
        <v>139</v>
      </c>
      <c r="B41" s="273">
        <v>44373.598171296297</v>
      </c>
      <c r="C41" s="272">
        <v>228683</v>
      </c>
      <c r="M41" s="275">
        <v>0.99998842592592585</v>
      </c>
      <c r="P41" s="297">
        <v>1.0540277777777778</v>
      </c>
      <c r="V41" s="297">
        <v>1.0561921296296297</v>
      </c>
      <c r="Z41" s="272" t="s">
        <v>571</v>
      </c>
      <c r="AA41" s="272" t="s">
        <v>855</v>
      </c>
      <c r="AC41" s="272" t="s">
        <v>281</v>
      </c>
      <c r="AS41" s="272">
        <v>15</v>
      </c>
      <c r="AT41" s="272">
        <v>150</v>
      </c>
      <c r="AV41" s="297">
        <v>1.0554861111111111</v>
      </c>
      <c r="AW41" s="272">
        <v>151</v>
      </c>
      <c r="AY41" s="297">
        <v>1.0555439814814815</v>
      </c>
      <c r="AZ41" s="272">
        <v>158</v>
      </c>
      <c r="BB41" s="297">
        <v>1.0555671296296296</v>
      </c>
      <c r="BC41" s="272">
        <v>157</v>
      </c>
      <c r="BE41" s="297">
        <v>1.0556481481481481</v>
      </c>
      <c r="BF41" s="272">
        <v>152</v>
      </c>
      <c r="BH41" s="297">
        <v>1.055613425925926</v>
      </c>
      <c r="BI41" s="272">
        <v>153</v>
      </c>
      <c r="BK41" s="297">
        <v>1.0557060185185185</v>
      </c>
      <c r="BL41" s="272">
        <v>156</v>
      </c>
      <c r="BN41" s="297">
        <v>1.0557407407407406</v>
      </c>
      <c r="BO41" s="272">
        <v>155</v>
      </c>
      <c r="BQ41" s="297">
        <v>1.055775462962963</v>
      </c>
      <c r="BR41" s="272">
        <v>162</v>
      </c>
      <c r="BT41" s="297">
        <v>1.0558680555555555</v>
      </c>
      <c r="BU41" s="272">
        <v>161</v>
      </c>
      <c r="BW41" s="297">
        <v>1.0558680555555555</v>
      </c>
      <c r="BX41" s="272">
        <v>164</v>
      </c>
      <c r="BZ41" s="297">
        <v>1.0558796296296296</v>
      </c>
      <c r="CA41" s="272">
        <v>165</v>
      </c>
      <c r="CC41" s="297">
        <v>1.0559953703703704</v>
      </c>
      <c r="CD41" s="272">
        <v>160</v>
      </c>
      <c r="CF41" s="297">
        <v>1.0562152777777778</v>
      </c>
      <c r="CG41" s="272">
        <v>159</v>
      </c>
      <c r="CI41" s="297">
        <v>1.0560532407407408</v>
      </c>
      <c r="CJ41" s="272">
        <v>166</v>
      </c>
      <c r="CL41" s="297">
        <v>1.0560763888888889</v>
      </c>
      <c r="EH41" s="276">
        <f t="shared" si="2"/>
        <v>2.1000000000000085</v>
      </c>
      <c r="EI41" s="277">
        <f t="shared" si="3"/>
        <v>3.1166666666667808</v>
      </c>
      <c r="EJ41" s="277" t="str">
        <f>VLOOKUP(C41,Inscription!A:N,8)</f>
        <v>LAVENANT</v>
      </c>
      <c r="EK41" s="277" t="str">
        <f>VLOOKUP(C41,Inscription!A:N,9)</f>
        <v>ROBIN</v>
      </c>
      <c r="EL41" s="272" t="str">
        <f>VLOOKUP(C41,Inscription!A:N,3)</f>
        <v>VervinsO2</v>
      </c>
      <c r="EM41" s="272" t="str">
        <f>VLOOKUP(C41,Inscription!A:N,4)</f>
        <v>homme</v>
      </c>
      <c r="EN41" s="272" t="str">
        <f>VLOOKUP(C41,Inscription!A:N,5)</f>
        <v>DH12</v>
      </c>
      <c r="EO41" s="272" t="str">
        <f>VLOOKUP(C41,Inscription!A:N,2)</f>
        <v>VervinsO</v>
      </c>
      <c r="EP41" s="272" t="str">
        <f>VLOOKUP(C41,Inscription!A:N,6)</f>
        <v>19-1</v>
      </c>
      <c r="EQ41" s="272" t="s">
        <v>877</v>
      </c>
      <c r="ER41" s="272" t="str">
        <f>VLOOKUP(C41,Inscription!A:N,11)</f>
        <v>SO</v>
      </c>
    </row>
    <row r="42" spans="1:148" s="272" customFormat="1" hidden="1" x14ac:dyDescent="0.25">
      <c r="A42" s="272">
        <v>101</v>
      </c>
      <c r="B42" s="273">
        <v>44373.582824074074</v>
      </c>
      <c r="C42" s="272">
        <v>2144318</v>
      </c>
      <c r="L42" s="272" t="s">
        <v>805</v>
      </c>
      <c r="M42" s="275">
        <v>0.5370138888888889</v>
      </c>
      <c r="O42" s="272" t="s">
        <v>805</v>
      </c>
      <c r="P42" s="275">
        <v>0.53898148148148151</v>
      </c>
      <c r="U42" s="272" t="s">
        <v>805</v>
      </c>
      <c r="V42" s="275">
        <v>0.54128472222222224</v>
      </c>
      <c r="Z42" s="272" t="s">
        <v>571</v>
      </c>
      <c r="AA42" s="272" t="s">
        <v>834</v>
      </c>
      <c r="AS42" s="272">
        <v>16</v>
      </c>
      <c r="AT42" s="272">
        <v>150</v>
      </c>
      <c r="AU42" s="272" t="s">
        <v>805</v>
      </c>
      <c r="AV42" s="275">
        <v>0.54035879629629624</v>
      </c>
      <c r="AW42" s="272">
        <v>151</v>
      </c>
      <c r="AX42" s="272" t="s">
        <v>805</v>
      </c>
      <c r="AY42" s="275">
        <v>0.54054398148148153</v>
      </c>
      <c r="AZ42" s="272">
        <v>158</v>
      </c>
      <c r="BA42" s="272" t="s">
        <v>805</v>
      </c>
      <c r="BB42" s="275">
        <v>0.54056712962962961</v>
      </c>
      <c r="BC42" s="272">
        <v>159</v>
      </c>
      <c r="BD42" s="272" t="s">
        <v>805</v>
      </c>
      <c r="BE42" s="275">
        <v>0.54065972222222225</v>
      </c>
      <c r="BF42" s="272">
        <v>160</v>
      </c>
      <c r="BG42" s="272" t="s">
        <v>805</v>
      </c>
      <c r="BH42" s="275">
        <v>0.54089120370370369</v>
      </c>
      <c r="BI42" s="272">
        <v>165</v>
      </c>
      <c r="BJ42" s="272" t="s">
        <v>805</v>
      </c>
      <c r="BK42" s="275">
        <v>0.54076388888888893</v>
      </c>
      <c r="BL42" s="272">
        <v>164</v>
      </c>
      <c r="BM42" s="272" t="s">
        <v>805</v>
      </c>
      <c r="BN42" s="275">
        <v>0.54072916666666659</v>
      </c>
      <c r="BO42" s="272">
        <v>161</v>
      </c>
      <c r="BP42" s="272" t="s">
        <v>805</v>
      </c>
      <c r="BQ42" s="275">
        <v>0.5408101851851852</v>
      </c>
      <c r="BR42" s="272">
        <v>156</v>
      </c>
      <c r="BS42" s="272" t="s">
        <v>805</v>
      </c>
      <c r="BT42" s="275">
        <v>0.54084490740740743</v>
      </c>
      <c r="BU42" s="272">
        <v>157</v>
      </c>
      <c r="BV42" s="272" t="s">
        <v>805</v>
      </c>
      <c r="BW42" s="275">
        <v>0.54092592592592592</v>
      </c>
      <c r="BX42" s="272">
        <v>152</v>
      </c>
      <c r="BY42" s="272" t="s">
        <v>805</v>
      </c>
      <c r="BZ42" s="275">
        <v>0.54087962962962965</v>
      </c>
      <c r="CA42" s="272">
        <v>153</v>
      </c>
      <c r="CB42" s="272" t="s">
        <v>805</v>
      </c>
      <c r="CC42" s="275">
        <v>0.54099537037037038</v>
      </c>
      <c r="CD42" s="272">
        <v>154</v>
      </c>
      <c r="CE42" s="272" t="s">
        <v>805</v>
      </c>
      <c r="CF42" s="275">
        <v>0.5410300925925926</v>
      </c>
      <c r="CG42" s="272">
        <v>155</v>
      </c>
      <c r="CH42" s="272" t="s">
        <v>805</v>
      </c>
      <c r="CI42" s="275">
        <v>0.54108796296296291</v>
      </c>
      <c r="CJ42" s="272">
        <v>162</v>
      </c>
      <c r="CK42" s="272" t="s">
        <v>805</v>
      </c>
      <c r="CL42" s="275">
        <v>0.54118055555555555</v>
      </c>
      <c r="CM42" s="272">
        <v>163</v>
      </c>
      <c r="CN42" s="272" t="s">
        <v>805</v>
      </c>
      <c r="CO42" s="275">
        <v>0.54118055555555555</v>
      </c>
      <c r="EH42" s="276">
        <f t="shared" si="2"/>
        <v>1.983333333333217</v>
      </c>
      <c r="EI42" s="277">
        <f t="shared" si="3"/>
        <v>3.3166666666666522</v>
      </c>
      <c r="EJ42" s="277" t="str">
        <f>VLOOKUP(C42,Inscription!A:N,8)</f>
        <v>LUCAS VIOU</v>
      </c>
      <c r="EK42" s="277" t="str">
        <f>VLOOKUP(C42,Inscription!A:N,9)</f>
        <v>CHARLOTTE</v>
      </c>
      <c r="EL42" s="272" t="str">
        <f>VLOOKUP(C42,Inscription!A:N,3)</f>
        <v>B77 1</v>
      </c>
      <c r="EM42" s="272" t="str">
        <f>VLOOKUP(C42,Inscription!A:N,4)</f>
        <v>mixte</v>
      </c>
      <c r="EN42" s="272" t="str">
        <f>VLOOKUP(C42,Inscription!A:N,5)</f>
        <v>DH12</v>
      </c>
      <c r="EO42" s="272" t="str">
        <f>VLOOKUP(C42,Inscription!A:N,2)</f>
        <v>Balise77</v>
      </c>
      <c r="EP42" s="272" t="str">
        <f>VLOOKUP(C42,Inscription!A:N,6)</f>
        <v>20-1</v>
      </c>
      <c r="EQ42" s="272" t="s">
        <v>877</v>
      </c>
      <c r="ER42" s="272" t="str">
        <f>VLOOKUP(C42,Inscription!A:N,11)</f>
        <v>BLEUE</v>
      </c>
    </row>
    <row r="43" spans="1:148" s="272" customFormat="1" hidden="1" x14ac:dyDescent="0.25">
      <c r="A43" s="272">
        <v>135</v>
      </c>
      <c r="B43" s="273">
        <v>44373.596655092595</v>
      </c>
      <c r="C43" s="272">
        <v>1001990</v>
      </c>
      <c r="L43" s="272" t="s">
        <v>805</v>
      </c>
      <c r="M43" s="275">
        <v>0.55107638888888888</v>
      </c>
      <c r="O43" s="272" t="s">
        <v>805</v>
      </c>
      <c r="P43" s="275">
        <v>0.55158564814814814</v>
      </c>
      <c r="U43" s="272" t="s">
        <v>805</v>
      </c>
      <c r="V43" s="275">
        <v>0.55379629629629623</v>
      </c>
      <c r="Z43" s="272" t="s">
        <v>571</v>
      </c>
      <c r="AA43" s="272" t="s">
        <v>851</v>
      </c>
      <c r="AC43" s="272" t="s">
        <v>20</v>
      </c>
      <c r="AS43" s="272">
        <v>16</v>
      </c>
      <c r="AT43" s="272">
        <v>150</v>
      </c>
      <c r="AU43" s="272" t="s">
        <v>805</v>
      </c>
      <c r="AV43" s="275">
        <v>0.55300925925925926</v>
      </c>
      <c r="AW43" s="272">
        <v>151</v>
      </c>
      <c r="AX43" s="272" t="s">
        <v>805</v>
      </c>
      <c r="AY43" s="275">
        <v>0.55309027777777775</v>
      </c>
      <c r="AZ43" s="272">
        <v>158</v>
      </c>
      <c r="BA43" s="272" t="s">
        <v>805</v>
      </c>
      <c r="BB43" s="275">
        <v>0.55312499999999998</v>
      </c>
      <c r="BC43" s="272">
        <v>159</v>
      </c>
      <c r="BD43" s="272" t="s">
        <v>805</v>
      </c>
      <c r="BE43" s="275">
        <v>0.55321759259259262</v>
      </c>
      <c r="BF43" s="272">
        <v>160</v>
      </c>
      <c r="BG43" s="272" t="s">
        <v>805</v>
      </c>
      <c r="BH43" s="275">
        <v>0.55346064814814822</v>
      </c>
      <c r="BI43" s="272">
        <v>165</v>
      </c>
      <c r="BJ43" s="272" t="s">
        <v>805</v>
      </c>
      <c r="BK43" s="275">
        <v>0.5533217592592593</v>
      </c>
      <c r="BL43" s="272">
        <v>164</v>
      </c>
      <c r="BM43" s="272" t="s">
        <v>805</v>
      </c>
      <c r="BN43" s="275">
        <v>0.55327546296296293</v>
      </c>
      <c r="BO43" s="272">
        <v>161</v>
      </c>
      <c r="BP43" s="272" t="s">
        <v>805</v>
      </c>
      <c r="BQ43" s="275">
        <v>0.55335648148148142</v>
      </c>
      <c r="BR43" s="272">
        <v>156</v>
      </c>
      <c r="BS43" s="272" t="s">
        <v>805</v>
      </c>
      <c r="BT43" s="275">
        <v>0.55339120370370376</v>
      </c>
      <c r="BU43" s="272">
        <v>157</v>
      </c>
      <c r="BV43" s="272" t="s">
        <v>805</v>
      </c>
      <c r="BW43" s="275">
        <v>0.55346064814814822</v>
      </c>
      <c r="BX43" s="272">
        <v>152</v>
      </c>
      <c r="BY43" s="272" t="s">
        <v>805</v>
      </c>
      <c r="BZ43" s="275">
        <v>0.55342592592592588</v>
      </c>
      <c r="CA43" s="272">
        <v>153</v>
      </c>
      <c r="CB43" s="272" t="s">
        <v>805</v>
      </c>
      <c r="CC43" s="275">
        <v>0.55354166666666671</v>
      </c>
      <c r="CD43" s="272">
        <v>154</v>
      </c>
      <c r="CE43" s="272" t="s">
        <v>805</v>
      </c>
      <c r="CF43" s="275">
        <v>0.55357638888888883</v>
      </c>
      <c r="CG43" s="272">
        <v>155</v>
      </c>
      <c r="CH43" s="272" t="s">
        <v>805</v>
      </c>
      <c r="CI43" s="275">
        <v>0.55358796296296298</v>
      </c>
      <c r="CJ43" s="272">
        <v>162</v>
      </c>
      <c r="CK43" s="272" t="s">
        <v>805</v>
      </c>
      <c r="CL43" s="275">
        <v>0.55369212962962966</v>
      </c>
      <c r="CM43" s="272">
        <v>163</v>
      </c>
      <c r="CN43" s="272" t="s">
        <v>805</v>
      </c>
      <c r="CO43" s="275">
        <v>0.55369212962962966</v>
      </c>
      <c r="EH43" s="276">
        <f t="shared" si="2"/>
        <v>2.0500000000000007</v>
      </c>
      <c r="EI43" s="277">
        <f t="shared" si="3"/>
        <v>3.1833333333332448</v>
      </c>
      <c r="EJ43" s="277" t="str">
        <f>VLOOKUP(C43,Inscription!A:N,8)</f>
        <v>THENOZ</v>
      </c>
      <c r="EK43" s="277" t="str">
        <f>VLOOKUP(C43,Inscription!A:N,9)</f>
        <v>ARNAUD</v>
      </c>
      <c r="EL43" s="272" t="str">
        <f>VLOOKUP(C43,Inscription!A:N,3)</f>
        <v>GO78-4</v>
      </c>
      <c r="EM43" s="272" t="str">
        <f>VLOOKUP(C43,Inscription!A:N,4)</f>
        <v>Mixte</v>
      </c>
      <c r="EN43" s="272" t="str">
        <f>VLOOKUP(C43,Inscription!A:N,5)</f>
        <v>DH12</v>
      </c>
      <c r="EO43" s="272" t="str">
        <f>VLOOKUP(C43,Inscription!A:N,2)</f>
        <v>GO 78</v>
      </c>
      <c r="EP43" s="272" t="str">
        <f>VLOOKUP(C43,Inscription!A:N,6)</f>
        <v>21-1</v>
      </c>
      <c r="EQ43" s="272" t="s">
        <v>877</v>
      </c>
      <c r="ER43" s="272" t="str">
        <f>VLOOKUP(C43,Inscription!A:N,11)</f>
        <v>BLEUE</v>
      </c>
    </row>
    <row r="44" spans="1:148" s="272" customFormat="1" hidden="1" x14ac:dyDescent="0.25">
      <c r="A44" s="272">
        <v>142</v>
      </c>
      <c r="B44" s="273">
        <v>44373.600243055553</v>
      </c>
      <c r="C44" s="272">
        <v>34820</v>
      </c>
      <c r="M44" s="275">
        <v>0.99998842592592585</v>
      </c>
      <c r="P44" s="297">
        <v>1.0529861111111112</v>
      </c>
      <c r="V44" s="297">
        <v>1.0557291666666666</v>
      </c>
      <c r="Z44" s="272" t="s">
        <v>571</v>
      </c>
      <c r="AA44" s="272" t="s">
        <v>857</v>
      </c>
      <c r="AC44" s="272" t="s">
        <v>89</v>
      </c>
      <c r="AS44" s="272">
        <v>15</v>
      </c>
      <c r="AT44" s="272">
        <v>150</v>
      </c>
      <c r="AV44" s="297">
        <v>1.0545833333333332</v>
      </c>
      <c r="AW44" s="272">
        <v>151</v>
      </c>
      <c r="AY44" s="297">
        <v>1.0547916666666668</v>
      </c>
      <c r="AZ44" s="272">
        <v>158</v>
      </c>
      <c r="BB44" s="297">
        <v>1.0548263888888889</v>
      </c>
      <c r="BC44" s="272">
        <v>157</v>
      </c>
      <c r="BE44" s="297">
        <v>1.0549421296296295</v>
      </c>
      <c r="BF44" s="272">
        <v>152</v>
      </c>
      <c r="BH44" s="297">
        <v>1.0549074074074074</v>
      </c>
      <c r="BI44" s="272">
        <v>153</v>
      </c>
      <c r="BK44" s="297">
        <v>1.0550347222222223</v>
      </c>
      <c r="BL44" s="272">
        <v>156</v>
      </c>
      <c r="BN44" s="297">
        <v>1.0550694444444444</v>
      </c>
      <c r="BO44" s="272">
        <v>155</v>
      </c>
      <c r="BQ44" s="297">
        <v>1.0551157407407408</v>
      </c>
      <c r="BR44" s="272">
        <v>162</v>
      </c>
      <c r="BT44" s="297">
        <v>1.0552430555555554</v>
      </c>
      <c r="BU44" s="272">
        <v>161</v>
      </c>
      <c r="BW44" s="297">
        <v>1.0552546296296297</v>
      </c>
      <c r="BX44" s="272">
        <v>164</v>
      </c>
      <c r="BZ44" s="297">
        <v>1.0552662037037037</v>
      </c>
      <c r="CA44" s="272">
        <v>165</v>
      </c>
      <c r="CC44" s="297">
        <v>1.0553935185185186</v>
      </c>
      <c r="CD44" s="272">
        <v>160</v>
      </c>
      <c r="CF44" s="297">
        <v>1.055625</v>
      </c>
      <c r="CG44" s="272">
        <v>159</v>
      </c>
      <c r="CI44" s="297">
        <v>1.0555555555555556</v>
      </c>
      <c r="CJ44" s="272">
        <v>166</v>
      </c>
      <c r="CL44" s="297">
        <v>1.0555671296296296</v>
      </c>
      <c r="EH44" s="276">
        <f t="shared" si="2"/>
        <v>2.29999999999972</v>
      </c>
      <c r="EI44" s="277">
        <f t="shared" si="3"/>
        <v>3.9499999999998181</v>
      </c>
      <c r="EJ44" s="277" t="str">
        <f>VLOOKUP(C44,Inscription!A:N,8)</f>
        <v>MOREY</v>
      </c>
      <c r="EK44" s="277" t="str">
        <f>VLOOKUP(C44,Inscription!A:N,9)</f>
        <v>LOUISE</v>
      </c>
      <c r="EL44" s="272" t="str">
        <f>VLOOKUP(C44,Inscription!A:N,3)</f>
        <v>TOMBALISE</v>
      </c>
      <c r="EM44" s="272" t="str">
        <f>VLOOKUP(C44,Inscription!A:N,4)</f>
        <v>Open</v>
      </c>
      <c r="EN44" s="272" t="str">
        <f>VLOOKUP(C44,Inscription!A:N,5)</f>
        <v>DH10</v>
      </c>
      <c r="EO44" s="272" t="str">
        <f>VLOOKUP(C44,Inscription!A:N,2)</f>
        <v>TOM</v>
      </c>
      <c r="EP44" s="272" t="str">
        <f>VLOOKUP(C44,Inscription!A:N,6)</f>
        <v>10-2</v>
      </c>
      <c r="EQ44" s="272" t="s">
        <v>877</v>
      </c>
      <c r="ER44" s="272" t="str">
        <f>VLOOKUP(C44,Inscription!A:N,11)</f>
        <v>VERTE</v>
      </c>
    </row>
    <row r="45" spans="1:148" s="272" customFormat="1" hidden="1" x14ac:dyDescent="0.25">
      <c r="A45" s="272">
        <v>153</v>
      </c>
      <c r="B45" s="273">
        <v>44373.603310185186</v>
      </c>
      <c r="C45" s="272">
        <v>228684</v>
      </c>
      <c r="M45" s="275">
        <v>0.99998842592592585</v>
      </c>
      <c r="P45" s="297">
        <v>1.0585416666666667</v>
      </c>
      <c r="V45" s="297">
        <v>1.0609490740740741</v>
      </c>
      <c r="Z45" s="272" t="s">
        <v>571</v>
      </c>
      <c r="AA45" s="272" t="s">
        <v>864</v>
      </c>
      <c r="AC45" s="272" t="s">
        <v>840</v>
      </c>
      <c r="AS45" s="272">
        <v>16</v>
      </c>
      <c r="AT45" s="272">
        <v>150</v>
      </c>
      <c r="AV45" s="297">
        <v>1.0600347222222222</v>
      </c>
      <c r="AW45" s="272">
        <v>151</v>
      </c>
      <c r="AY45" s="297">
        <v>1.0601273148148149</v>
      </c>
      <c r="AZ45" s="272">
        <v>158</v>
      </c>
      <c r="BB45" s="297">
        <v>1.060162037037037</v>
      </c>
      <c r="BC45" s="272">
        <v>159</v>
      </c>
      <c r="BE45" s="297">
        <v>1.0602662037037038</v>
      </c>
      <c r="BF45" s="272">
        <v>160</v>
      </c>
      <c r="BH45" s="297">
        <v>1.0605092592592593</v>
      </c>
      <c r="BI45" s="272">
        <v>165</v>
      </c>
      <c r="BK45" s="297">
        <v>1.0603819444444444</v>
      </c>
      <c r="BL45" s="272">
        <v>164</v>
      </c>
      <c r="BN45" s="297">
        <v>1.0603472222222223</v>
      </c>
      <c r="BO45" s="272">
        <v>161</v>
      </c>
      <c r="BQ45" s="297">
        <v>1.0604398148148149</v>
      </c>
      <c r="BR45" s="272">
        <v>156</v>
      </c>
      <c r="BT45" s="297">
        <v>1.0604629629629629</v>
      </c>
      <c r="BU45" s="272">
        <v>157</v>
      </c>
      <c r="BW45" s="297">
        <v>1.0605439814814814</v>
      </c>
      <c r="BX45" s="272">
        <v>152</v>
      </c>
      <c r="BZ45" s="297">
        <v>1.0604976851851851</v>
      </c>
      <c r="CA45" s="272">
        <v>153</v>
      </c>
      <c r="CC45" s="297">
        <v>1.0606249999999999</v>
      </c>
      <c r="CD45" s="272">
        <v>154</v>
      </c>
      <c r="CF45" s="297">
        <v>1.0606597222222223</v>
      </c>
      <c r="CG45" s="272">
        <v>155</v>
      </c>
      <c r="CI45" s="297">
        <v>1.0606828703703703</v>
      </c>
      <c r="CJ45" s="272">
        <v>162</v>
      </c>
      <c r="CL45" s="297">
        <v>1.0608101851851852</v>
      </c>
      <c r="CM45" s="272">
        <v>163</v>
      </c>
      <c r="CO45" s="297">
        <v>1.0608217592592593</v>
      </c>
      <c r="EH45" s="276">
        <f t="shared" si="2"/>
        <v>2.1499999999998565</v>
      </c>
      <c r="EI45" s="277">
        <f t="shared" si="3"/>
        <v>3.4666666666666757</v>
      </c>
      <c r="EJ45" s="277" t="str">
        <f>VLOOKUP(C45,Inscription!A:N,8)</f>
        <v>DEVLIEGER</v>
      </c>
      <c r="EK45" s="277" t="str">
        <f>VLOOKUP(C45,Inscription!A:N,9)</f>
        <v>THOMAS</v>
      </c>
      <c r="EL45" s="272" t="str">
        <f>VLOOKUP(C45,Inscription!A:N,3)</f>
        <v>VervinsO4</v>
      </c>
      <c r="EM45" s="272" t="str">
        <f>VLOOKUP(C45,Inscription!A:N,4)</f>
        <v>Mixte</v>
      </c>
      <c r="EN45" s="272" t="str">
        <f>VLOOKUP(C45,Inscription!A:N,5)</f>
        <v>DH12</v>
      </c>
      <c r="EO45" s="272" t="str">
        <f>VLOOKUP(C45,Inscription!A:N,2)</f>
        <v>VervinsO</v>
      </c>
      <c r="EP45" s="272" t="str">
        <f>VLOOKUP(C45,Inscription!A:N,6)</f>
        <v>23-1</v>
      </c>
      <c r="EQ45" s="272" t="s">
        <v>877</v>
      </c>
      <c r="ER45" s="272" t="str">
        <f>VLOOKUP(C45,Inscription!A:N,11)</f>
        <v>SO</v>
      </c>
    </row>
    <row r="46" spans="1:148" s="295" customFormat="1" hidden="1" x14ac:dyDescent="0.25">
      <c r="A46" s="272">
        <v>161</v>
      </c>
      <c r="B46" s="273">
        <v>44373.604571759257</v>
      </c>
      <c r="C46" s="272">
        <v>2150413</v>
      </c>
      <c r="D46" s="272"/>
      <c r="E46" s="272"/>
      <c r="F46" s="272"/>
      <c r="G46" s="272"/>
      <c r="H46" s="272"/>
      <c r="I46" s="272"/>
      <c r="J46" s="272"/>
      <c r="K46" s="272"/>
      <c r="L46" s="272" t="s">
        <v>805</v>
      </c>
      <c r="M46" s="275">
        <v>0.55890046296296292</v>
      </c>
      <c r="N46" s="272"/>
      <c r="O46" s="272" t="s">
        <v>805</v>
      </c>
      <c r="P46" s="275">
        <v>0.55994212962962964</v>
      </c>
      <c r="Q46" s="272"/>
      <c r="R46" s="272"/>
      <c r="S46" s="272"/>
      <c r="T46" s="272"/>
      <c r="U46" s="272" t="s">
        <v>805</v>
      </c>
      <c r="V46" s="275">
        <v>0.56289351851851854</v>
      </c>
      <c r="W46" s="272"/>
      <c r="X46" s="272"/>
      <c r="Y46" s="272"/>
      <c r="Z46" s="272" t="s">
        <v>571</v>
      </c>
      <c r="AA46" s="272" t="s">
        <v>870</v>
      </c>
      <c r="AB46" s="272"/>
      <c r="AC46" s="272"/>
      <c r="AD46" s="272"/>
      <c r="AE46" s="272"/>
      <c r="AF46" s="272"/>
      <c r="AG46" s="272"/>
      <c r="AH46" s="272"/>
      <c r="AI46" s="272"/>
      <c r="AJ46" s="272"/>
      <c r="AK46" s="272"/>
      <c r="AL46" s="272"/>
      <c r="AM46" s="272"/>
      <c r="AN46" s="272"/>
      <c r="AO46" s="272"/>
      <c r="AP46" s="272"/>
      <c r="AQ46" s="272"/>
      <c r="AR46" s="272"/>
      <c r="AS46" s="272">
        <v>16</v>
      </c>
      <c r="AT46" s="272">
        <v>150</v>
      </c>
      <c r="AU46" s="272" t="s">
        <v>805</v>
      </c>
      <c r="AV46" s="275">
        <v>0.56165509259259261</v>
      </c>
      <c r="AW46" s="272">
        <v>151</v>
      </c>
      <c r="AX46" s="272" t="s">
        <v>805</v>
      </c>
      <c r="AY46" s="275">
        <v>0.56175925925925929</v>
      </c>
      <c r="AZ46" s="272">
        <v>158</v>
      </c>
      <c r="BA46" s="272" t="s">
        <v>805</v>
      </c>
      <c r="BB46" s="275">
        <v>0.56182870370370364</v>
      </c>
      <c r="BC46" s="272">
        <v>159</v>
      </c>
      <c r="BD46" s="272" t="s">
        <v>805</v>
      </c>
      <c r="BE46" s="275">
        <v>0.56195601851851851</v>
      </c>
      <c r="BF46" s="272">
        <v>160</v>
      </c>
      <c r="BG46" s="272" t="s">
        <v>805</v>
      </c>
      <c r="BH46" s="275">
        <v>0.56221064814814814</v>
      </c>
      <c r="BI46" s="272">
        <v>165</v>
      </c>
      <c r="BJ46" s="272" t="s">
        <v>805</v>
      </c>
      <c r="BK46" s="275">
        <v>0.56210648148148146</v>
      </c>
      <c r="BL46" s="272">
        <v>164</v>
      </c>
      <c r="BM46" s="272" t="s">
        <v>805</v>
      </c>
      <c r="BN46" s="275">
        <v>0.56209490740740742</v>
      </c>
      <c r="BO46" s="272">
        <v>161</v>
      </c>
      <c r="BP46" s="272" t="s">
        <v>805</v>
      </c>
      <c r="BQ46" s="275">
        <v>0.56221064814814814</v>
      </c>
      <c r="BR46" s="272">
        <v>156</v>
      </c>
      <c r="BS46" s="272" t="s">
        <v>805</v>
      </c>
      <c r="BT46" s="275">
        <v>0.56226851851851845</v>
      </c>
      <c r="BU46" s="272">
        <v>157</v>
      </c>
      <c r="BV46" s="272" t="s">
        <v>805</v>
      </c>
      <c r="BW46" s="275">
        <v>0.56237268518518524</v>
      </c>
      <c r="BX46" s="272">
        <v>152</v>
      </c>
      <c r="BY46" s="272" t="s">
        <v>805</v>
      </c>
      <c r="BZ46" s="275">
        <v>0.56236111111111109</v>
      </c>
      <c r="CA46" s="272">
        <v>153</v>
      </c>
      <c r="CB46" s="272" t="s">
        <v>805</v>
      </c>
      <c r="CC46" s="275">
        <v>0.56248842592592596</v>
      </c>
      <c r="CD46" s="272">
        <v>154</v>
      </c>
      <c r="CE46" s="272" t="s">
        <v>805</v>
      </c>
      <c r="CF46" s="275">
        <v>0.56258101851851849</v>
      </c>
      <c r="CG46" s="272">
        <v>155</v>
      </c>
      <c r="CH46" s="272" t="s">
        <v>805</v>
      </c>
      <c r="CI46" s="275">
        <v>0.56261574074074072</v>
      </c>
      <c r="CJ46" s="272">
        <v>162</v>
      </c>
      <c r="CK46" s="272" t="s">
        <v>805</v>
      </c>
      <c r="CL46" s="275">
        <v>0.56274305555555559</v>
      </c>
      <c r="CM46" s="272">
        <v>163</v>
      </c>
      <c r="CN46" s="272" t="s">
        <v>805</v>
      </c>
      <c r="CO46" s="275">
        <v>0.56276620370370367</v>
      </c>
      <c r="CP46" s="272"/>
      <c r="CQ46" s="272"/>
      <c r="CR46" s="272"/>
      <c r="CS46" s="272"/>
      <c r="CT46" s="272"/>
      <c r="CU46" s="272"/>
      <c r="CV46" s="272"/>
      <c r="CW46" s="272"/>
      <c r="CX46" s="272"/>
      <c r="CY46" s="272"/>
      <c r="CZ46" s="272"/>
      <c r="DA46" s="272"/>
      <c r="DB46" s="272"/>
      <c r="DC46" s="272"/>
      <c r="DD46" s="272"/>
      <c r="DE46" s="272"/>
      <c r="DF46" s="272"/>
      <c r="DG46" s="272"/>
      <c r="DH46" s="272"/>
      <c r="DI46" s="272"/>
      <c r="DJ46" s="272"/>
      <c r="DK46" s="272"/>
      <c r="DL46" s="272"/>
      <c r="DM46" s="272"/>
      <c r="DN46" s="272"/>
      <c r="DO46" s="272"/>
      <c r="DP46" s="272"/>
      <c r="DQ46" s="272"/>
      <c r="DR46" s="272"/>
      <c r="DS46" s="272"/>
      <c r="DT46" s="272"/>
      <c r="DU46" s="272"/>
      <c r="DV46" s="272"/>
      <c r="DW46" s="272"/>
      <c r="DX46" s="272"/>
      <c r="DY46" s="272"/>
      <c r="DZ46" s="272"/>
      <c r="EA46" s="272"/>
      <c r="EB46" s="272"/>
      <c r="EC46" s="272"/>
      <c r="ED46" s="272"/>
      <c r="EE46" s="272"/>
      <c r="EF46" s="272"/>
      <c r="EG46" s="272"/>
      <c r="EH46" s="276">
        <f t="shared" si="2"/>
        <v>2.4666666666666792</v>
      </c>
      <c r="EI46" s="277">
        <f t="shared" si="3"/>
        <v>4.2500000000000249</v>
      </c>
      <c r="EJ46" s="277" t="str">
        <f>VLOOKUP(C46,Inscription!A:N,8)</f>
        <v>BENSET</v>
      </c>
      <c r="EK46" s="277" t="str">
        <f>VLOOKUP(C46,Inscription!A:N,9)</f>
        <v>ESTELLE</v>
      </c>
      <c r="EL46" s="272" t="str">
        <f>VLOOKUP(C46,Inscription!A:N,3)</f>
        <v>B77 3</v>
      </c>
      <c r="EM46" s="272" t="str">
        <f>VLOOKUP(C46,Inscription!A:N,4)</f>
        <v>Open</v>
      </c>
      <c r="EN46" s="272" t="str">
        <f>VLOOKUP(C46,Inscription!A:N,5)</f>
        <v>DH12</v>
      </c>
      <c r="EO46" s="272" t="str">
        <f>VLOOKUP(C46,Inscription!A:N,2)</f>
        <v>Balise77</v>
      </c>
      <c r="EP46" s="272" t="str">
        <f>VLOOKUP(C46,Inscription!A:N,6)</f>
        <v>24-1</v>
      </c>
      <c r="EQ46" s="272" t="s">
        <v>877</v>
      </c>
      <c r="ER46" s="272" t="str">
        <f>VLOOKUP(C46,Inscription!A:N,11)</f>
        <v>VERTE</v>
      </c>
    </row>
    <row r="47" spans="1:148" s="272" customFormat="1" hidden="1" x14ac:dyDescent="0.25">
      <c r="A47" s="272">
        <v>159</v>
      </c>
      <c r="B47" s="273">
        <v>44373.604189814818</v>
      </c>
      <c r="C47" s="272">
        <v>2311182</v>
      </c>
      <c r="L47" s="272" t="s">
        <v>805</v>
      </c>
      <c r="M47" s="275">
        <v>0.5591666666666667</v>
      </c>
      <c r="O47" s="272" t="s">
        <v>805</v>
      </c>
      <c r="P47" s="275">
        <v>0.56031249999999999</v>
      </c>
      <c r="U47" s="272" t="s">
        <v>805</v>
      </c>
      <c r="V47" s="275">
        <v>0.56273148148148155</v>
      </c>
      <c r="Z47" s="272" t="s">
        <v>571</v>
      </c>
      <c r="AA47" s="272" t="s">
        <v>868</v>
      </c>
      <c r="AS47" s="272">
        <v>15</v>
      </c>
      <c r="AT47" s="272">
        <v>150</v>
      </c>
      <c r="AU47" s="272" t="s">
        <v>805</v>
      </c>
      <c r="AV47" s="275">
        <v>0.56166666666666665</v>
      </c>
      <c r="AW47" s="272">
        <v>151</v>
      </c>
      <c r="AX47" s="272" t="s">
        <v>805</v>
      </c>
      <c r="AY47" s="275">
        <v>0.56179398148148152</v>
      </c>
      <c r="AZ47" s="272">
        <v>159</v>
      </c>
      <c r="BA47" s="272" t="s">
        <v>805</v>
      </c>
      <c r="BB47" s="275">
        <v>0.56192129629629628</v>
      </c>
      <c r="BC47" s="272">
        <v>160</v>
      </c>
      <c r="BD47" s="272" t="s">
        <v>805</v>
      </c>
      <c r="BE47" s="275">
        <v>0.56217592592592591</v>
      </c>
      <c r="BF47" s="272">
        <v>165</v>
      </c>
      <c r="BG47" s="272" t="s">
        <v>805</v>
      </c>
      <c r="BH47" s="275">
        <v>0.56209490740740742</v>
      </c>
      <c r="BI47" s="272">
        <v>164</v>
      </c>
      <c r="BJ47" s="272" t="s">
        <v>805</v>
      </c>
      <c r="BK47" s="275">
        <v>0.56206018518518519</v>
      </c>
      <c r="BL47" s="272">
        <v>161</v>
      </c>
      <c r="BM47" s="272" t="s">
        <v>805</v>
      </c>
      <c r="BN47" s="275">
        <v>0.56214120370370368</v>
      </c>
      <c r="BO47" s="272">
        <v>156</v>
      </c>
      <c r="BP47" s="272" t="s">
        <v>805</v>
      </c>
      <c r="BQ47" s="275">
        <v>0.56221064814814814</v>
      </c>
      <c r="BR47" s="272">
        <v>157</v>
      </c>
      <c r="BS47" s="272" t="s">
        <v>805</v>
      </c>
      <c r="BT47" s="275">
        <v>0.5623379629629629</v>
      </c>
      <c r="BU47" s="272">
        <v>152</v>
      </c>
      <c r="BV47" s="272" t="s">
        <v>805</v>
      </c>
      <c r="BW47" s="275">
        <v>0.56231481481481482</v>
      </c>
      <c r="BX47" s="272">
        <v>153</v>
      </c>
      <c r="BY47" s="272" t="s">
        <v>805</v>
      </c>
      <c r="BZ47" s="275">
        <v>0.56244212962962969</v>
      </c>
      <c r="CA47" s="272">
        <v>154</v>
      </c>
      <c r="CB47" s="272" t="s">
        <v>805</v>
      </c>
      <c r="CC47" s="275">
        <v>0.56247685185185181</v>
      </c>
      <c r="CD47" s="272">
        <v>155</v>
      </c>
      <c r="CE47" s="272" t="s">
        <v>805</v>
      </c>
      <c r="CF47" s="275">
        <v>0.56252314814814819</v>
      </c>
      <c r="CG47" s="272">
        <v>162</v>
      </c>
      <c r="CH47" s="272" t="s">
        <v>805</v>
      </c>
      <c r="CI47" s="275">
        <v>0.56262731481481476</v>
      </c>
      <c r="CJ47" s="272">
        <v>163</v>
      </c>
      <c r="CK47" s="272" t="s">
        <v>805</v>
      </c>
      <c r="CL47" s="275">
        <v>0.56261574074074072</v>
      </c>
      <c r="EH47" s="276">
        <f t="shared" si="2"/>
        <v>1.9499999999999851</v>
      </c>
      <c r="EI47" s="277">
        <f t="shared" si="3"/>
        <v>3.4833333333334515</v>
      </c>
      <c r="EJ47" s="277" t="str">
        <f>VLOOKUP(C47,Inscription!A:N,8)</f>
        <v>DE LA ROCHE</v>
      </c>
      <c r="EK47" s="277" t="str">
        <f>VLOOKUP(C47,Inscription!A:N,9)</f>
        <v>PAUL</v>
      </c>
      <c r="EL47" s="272" t="str">
        <f>VLOOKUP(C47,Inscription!A:N,3)</f>
        <v>B77 4</v>
      </c>
      <c r="EM47" s="272" t="str">
        <f>VLOOKUP(C47,Inscription!A:N,4)</f>
        <v>Open</v>
      </c>
      <c r="EN47" s="272" t="str">
        <f>VLOOKUP(C47,Inscription!A:N,5)</f>
        <v>DH14</v>
      </c>
      <c r="EO47" s="272" t="str">
        <f>VLOOKUP(C47,Inscription!A:N,2)</f>
        <v>Balise77</v>
      </c>
      <c r="EP47" s="272" t="str">
        <f>VLOOKUP(C47,Inscription!A:N,6)</f>
        <v>25-1</v>
      </c>
      <c r="EQ47" s="272" t="s">
        <v>877</v>
      </c>
      <c r="ER47" s="272" t="str">
        <f>VLOOKUP(C47,Inscription!A:N,11)</f>
        <v>BLEUE</v>
      </c>
    </row>
    <row r="48" spans="1:148" s="272" customFormat="1" hidden="1" x14ac:dyDescent="0.25">
      <c r="A48" s="295">
        <v>145</v>
      </c>
      <c r="B48" s="298">
        <v>44373.60083333333</v>
      </c>
      <c r="C48" s="295">
        <v>1210936</v>
      </c>
      <c r="L48" s="272" t="s">
        <v>805</v>
      </c>
      <c r="M48" s="275">
        <v>0.55333333333333334</v>
      </c>
      <c r="O48" s="272" t="s">
        <v>805</v>
      </c>
      <c r="P48" s="299">
        <v>0.55505787037037035</v>
      </c>
      <c r="U48" s="272" t="s">
        <v>805</v>
      </c>
      <c r="V48" s="299">
        <v>0.5571180555555556</v>
      </c>
      <c r="Z48" s="295" t="s">
        <v>571</v>
      </c>
      <c r="AA48" s="295" t="s">
        <v>860</v>
      </c>
      <c r="AB48" s="295"/>
      <c r="AC48" s="272" t="s">
        <v>149</v>
      </c>
      <c r="AS48" s="295">
        <v>16</v>
      </c>
      <c r="AT48" s="295">
        <v>150</v>
      </c>
      <c r="AU48" s="295" t="s">
        <v>805</v>
      </c>
      <c r="AV48" s="299">
        <v>0.55634259259259256</v>
      </c>
      <c r="AW48" s="295">
        <v>151</v>
      </c>
      <c r="AX48" s="295" t="s">
        <v>805</v>
      </c>
      <c r="AY48" s="299">
        <v>0.55638888888888893</v>
      </c>
      <c r="AZ48" s="295">
        <v>158</v>
      </c>
      <c r="BA48" s="295" t="s">
        <v>805</v>
      </c>
      <c r="BB48" s="299">
        <v>0.55641203703703701</v>
      </c>
      <c r="BC48" s="295">
        <v>159</v>
      </c>
      <c r="BD48" s="295" t="s">
        <v>805</v>
      </c>
      <c r="BE48" s="299">
        <v>0.55655092592592592</v>
      </c>
      <c r="BF48" s="295">
        <v>160</v>
      </c>
      <c r="BG48" s="295" t="s">
        <v>805</v>
      </c>
      <c r="BH48" s="299">
        <v>0.55678240740740736</v>
      </c>
      <c r="BI48" s="295">
        <v>165</v>
      </c>
      <c r="BJ48" s="295" t="s">
        <v>805</v>
      </c>
      <c r="BK48" s="299">
        <v>0.55664351851851845</v>
      </c>
      <c r="BL48" s="295">
        <v>164</v>
      </c>
      <c r="BM48" s="295" t="s">
        <v>805</v>
      </c>
      <c r="BN48" s="299">
        <v>0.55659722222222219</v>
      </c>
      <c r="BO48" s="295">
        <v>161</v>
      </c>
      <c r="BP48" s="295" t="s">
        <v>805</v>
      </c>
      <c r="BQ48" s="299">
        <v>0.55668981481481483</v>
      </c>
      <c r="BR48" s="295">
        <v>156</v>
      </c>
      <c r="BS48" s="295" t="s">
        <v>805</v>
      </c>
      <c r="BT48" s="299">
        <v>0.55672453703703706</v>
      </c>
      <c r="BU48" s="295">
        <v>157</v>
      </c>
      <c r="BV48" s="295" t="s">
        <v>805</v>
      </c>
      <c r="BW48" s="299">
        <v>0.55680555555555555</v>
      </c>
      <c r="BX48" s="295">
        <v>152</v>
      </c>
      <c r="BY48" s="295" t="s">
        <v>805</v>
      </c>
      <c r="BZ48" s="299">
        <v>0.55675925925925929</v>
      </c>
      <c r="CA48" s="295">
        <v>153</v>
      </c>
      <c r="CB48" s="295" t="s">
        <v>805</v>
      </c>
      <c r="CC48" s="299">
        <v>0.55687500000000001</v>
      </c>
      <c r="CD48" s="295">
        <v>154</v>
      </c>
      <c r="CE48" s="295" t="s">
        <v>805</v>
      </c>
      <c r="CF48" s="299">
        <v>0.55690972222222224</v>
      </c>
      <c r="CG48" s="295">
        <v>155</v>
      </c>
      <c r="CH48" s="295" t="s">
        <v>805</v>
      </c>
      <c r="CI48" s="299">
        <v>0.55693287037037031</v>
      </c>
      <c r="CJ48" s="295">
        <v>162</v>
      </c>
      <c r="CK48" s="295" t="s">
        <v>805</v>
      </c>
      <c r="CL48" s="299">
        <v>0.55702546296296296</v>
      </c>
      <c r="CM48" s="295">
        <v>163</v>
      </c>
      <c r="CN48" s="295" t="s">
        <v>805</v>
      </c>
      <c r="CO48" s="299">
        <v>0.55701388888888892</v>
      </c>
      <c r="CP48" s="295"/>
      <c r="CQ48" s="295"/>
      <c r="CR48" s="295"/>
      <c r="CS48" s="295"/>
      <c r="CT48" s="295"/>
      <c r="CU48" s="295"/>
      <c r="CV48" s="295"/>
      <c r="CW48" s="295"/>
      <c r="CX48" s="295"/>
      <c r="CY48" s="295"/>
      <c r="CZ48" s="295"/>
      <c r="DA48" s="295"/>
      <c r="DB48" s="295"/>
      <c r="DC48" s="295"/>
      <c r="DD48" s="295"/>
      <c r="DE48" s="295"/>
      <c r="DF48" s="295"/>
      <c r="DG48" s="295"/>
      <c r="DH48" s="295"/>
      <c r="DI48" s="295"/>
      <c r="DJ48" s="295"/>
      <c r="DK48" s="295"/>
      <c r="DL48" s="295"/>
      <c r="DM48" s="295"/>
      <c r="DN48" s="295"/>
      <c r="DO48" s="295"/>
      <c r="DP48" s="295"/>
      <c r="DQ48" s="295"/>
      <c r="DR48" s="295"/>
      <c r="DS48" s="295"/>
      <c r="DT48" s="295"/>
      <c r="DU48" s="295"/>
      <c r="DV48" s="295"/>
      <c r="DW48" s="295"/>
      <c r="DX48" s="295"/>
      <c r="DY48" s="295"/>
      <c r="DZ48" s="295"/>
      <c r="EA48" s="295"/>
      <c r="EB48" s="295"/>
      <c r="EC48" s="295"/>
      <c r="ED48" s="295"/>
      <c r="EE48" s="295"/>
      <c r="EF48" s="295"/>
      <c r="EG48" s="295"/>
      <c r="EH48" s="293">
        <f t="shared" si="2"/>
        <v>1.8499999999999694</v>
      </c>
      <c r="EI48" s="294">
        <f t="shared" si="3"/>
        <v>2.9666666666667574</v>
      </c>
      <c r="EJ48" s="277" t="str">
        <f>VLOOKUP(C48,Inscription!A:N,8)</f>
        <v>SKOWRONEK</v>
      </c>
      <c r="EK48" s="277" t="str">
        <f>VLOOKUP(C48,Inscription!A:N,9)</f>
        <v>PAULINE</v>
      </c>
      <c r="EL48" s="295" t="str">
        <f>VLOOKUP(C48,Inscription!A:N,3)</f>
        <v>ASQ'O 2</v>
      </c>
      <c r="EM48" s="295" t="str">
        <f>VLOOKUP(C48,Inscription!A:N,4)</f>
        <v>Mixte</v>
      </c>
      <c r="EN48" s="295" t="str">
        <f>VLOOKUP(C48,Inscription!A:N,5)</f>
        <v>DH12</v>
      </c>
      <c r="EO48" s="295" t="str">
        <f>VLOOKUP(C48,Inscription!A:N,2)</f>
        <v>ASQO</v>
      </c>
      <c r="EP48" s="272" t="str">
        <f>VLOOKUP(C48,Inscription!A:N,6)</f>
        <v>27-1</v>
      </c>
      <c r="EQ48" s="272" t="s">
        <v>877</v>
      </c>
      <c r="ER48" s="272" t="str">
        <f>VLOOKUP(C48,Inscription!A:N,11)</f>
        <v>SO</v>
      </c>
    </row>
    <row r="49" spans="1:148" s="272" customFormat="1" hidden="1" x14ac:dyDescent="0.25">
      <c r="A49" s="272">
        <v>137</v>
      </c>
      <c r="B49" s="273">
        <v>44373.597256944442</v>
      </c>
      <c r="C49" s="272">
        <v>2147069</v>
      </c>
      <c r="L49" s="272" t="s">
        <v>805</v>
      </c>
      <c r="M49" s="275">
        <v>0.55188657407407404</v>
      </c>
      <c r="O49" s="272" t="s">
        <v>805</v>
      </c>
      <c r="P49" s="275">
        <v>0.55230324074074078</v>
      </c>
      <c r="U49" s="272" t="s">
        <v>805</v>
      </c>
      <c r="V49" s="275">
        <v>0.55465277777777777</v>
      </c>
      <c r="Z49" s="272" t="s">
        <v>571</v>
      </c>
      <c r="AA49" s="272" t="s">
        <v>853</v>
      </c>
      <c r="AC49" s="272" t="s">
        <v>23</v>
      </c>
      <c r="AS49" s="272">
        <v>16</v>
      </c>
      <c r="AT49" s="272">
        <v>150</v>
      </c>
      <c r="AU49" s="272" t="s">
        <v>805</v>
      </c>
      <c r="AV49" s="275">
        <v>0.55390046296296302</v>
      </c>
      <c r="AW49" s="272">
        <v>151</v>
      </c>
      <c r="AX49" s="272" t="s">
        <v>805</v>
      </c>
      <c r="AY49" s="275">
        <v>0.55399305555555556</v>
      </c>
      <c r="AZ49" s="272">
        <v>158</v>
      </c>
      <c r="BA49" s="272" t="s">
        <v>805</v>
      </c>
      <c r="BB49" s="275">
        <v>0.55401620370370364</v>
      </c>
      <c r="BC49" s="272">
        <v>159</v>
      </c>
      <c r="BD49" s="272" t="s">
        <v>805</v>
      </c>
      <c r="BE49" s="275">
        <v>0.55410879629629628</v>
      </c>
      <c r="BF49" s="272">
        <v>160</v>
      </c>
      <c r="BG49" s="272" t="s">
        <v>805</v>
      </c>
      <c r="BH49" s="275">
        <v>0.55434027777777783</v>
      </c>
      <c r="BI49" s="272">
        <v>165</v>
      </c>
      <c r="BJ49" s="272" t="s">
        <v>805</v>
      </c>
      <c r="BK49" s="275">
        <v>0.55421296296296296</v>
      </c>
      <c r="BL49" s="272">
        <v>164</v>
      </c>
      <c r="BM49" s="272" t="s">
        <v>805</v>
      </c>
      <c r="BN49" s="275">
        <v>0.5541666666666667</v>
      </c>
      <c r="BO49" s="272">
        <v>161</v>
      </c>
      <c r="BP49" s="272" t="s">
        <v>805</v>
      </c>
      <c r="BQ49" s="275">
        <v>0.55425925925925923</v>
      </c>
      <c r="BR49" s="272">
        <v>156</v>
      </c>
      <c r="BS49" s="272" t="s">
        <v>805</v>
      </c>
      <c r="BT49" s="275">
        <v>0.55428240740740742</v>
      </c>
      <c r="BU49" s="272">
        <v>157</v>
      </c>
      <c r="BV49" s="272" t="s">
        <v>805</v>
      </c>
      <c r="BW49" s="275">
        <v>0.55435185185185187</v>
      </c>
      <c r="BX49" s="272">
        <v>152</v>
      </c>
      <c r="BY49" s="272" t="s">
        <v>805</v>
      </c>
      <c r="BZ49" s="275">
        <v>0.5543055555555555</v>
      </c>
      <c r="CA49" s="272">
        <v>153</v>
      </c>
      <c r="CB49" s="272" t="s">
        <v>805</v>
      </c>
      <c r="CC49" s="275">
        <v>0.55440972222222229</v>
      </c>
      <c r="CD49" s="272">
        <v>154</v>
      </c>
      <c r="CE49" s="272" t="s">
        <v>805</v>
      </c>
      <c r="CF49" s="275">
        <v>0.55443287037037037</v>
      </c>
      <c r="CG49" s="272">
        <v>155</v>
      </c>
      <c r="CH49" s="272" t="s">
        <v>805</v>
      </c>
      <c r="CI49" s="275">
        <v>0.55445601851851845</v>
      </c>
      <c r="CJ49" s="272">
        <v>162</v>
      </c>
      <c r="CK49" s="272" t="s">
        <v>805</v>
      </c>
      <c r="CL49" s="275">
        <v>0.55454861111111109</v>
      </c>
      <c r="CM49" s="272">
        <v>163</v>
      </c>
      <c r="CN49" s="272" t="s">
        <v>805</v>
      </c>
      <c r="CO49" s="275">
        <v>0.55453703703703705</v>
      </c>
      <c r="EH49" s="276">
        <f t="shared" si="2"/>
        <v>2.3000000000000398</v>
      </c>
      <c r="EI49" s="277">
        <f t="shared" si="3"/>
        <v>3.383333333333276</v>
      </c>
      <c r="EJ49" s="277" t="str">
        <f>VLOOKUP(C49,Inscription!A:N,8)</f>
        <v>MESTIVIER</v>
      </c>
      <c r="EK49" s="277" t="str">
        <f>VLOOKUP(C49,Inscription!A:N,9)</f>
        <v>LISA</v>
      </c>
      <c r="EL49" s="272" t="str">
        <f>VLOOKUP(C49,Inscription!A:N,3)</f>
        <v>GO78-3</v>
      </c>
      <c r="EM49" s="272" t="str">
        <f>VLOOKUP(C49,Inscription!A:N,4)</f>
        <v>Dame</v>
      </c>
      <c r="EN49" s="272" t="str">
        <f>VLOOKUP(C49,Inscription!A:N,5)</f>
        <v>DH12</v>
      </c>
      <c r="EO49" s="272" t="str">
        <f>VLOOKUP(C49,Inscription!A:N,2)</f>
        <v>GO 78</v>
      </c>
      <c r="EP49" s="272" t="str">
        <f>VLOOKUP(C49,Inscription!A:N,6)</f>
        <v>13-2</v>
      </c>
      <c r="EQ49" s="272" t="s">
        <v>877</v>
      </c>
      <c r="ER49" s="272" t="str">
        <f>VLOOKUP(C49,Inscription!A:N,11)</f>
        <v>BLEUE</v>
      </c>
    </row>
    <row r="50" spans="1:148" s="272" customFormat="1" hidden="1" x14ac:dyDescent="0.25">
      <c r="A50" s="272">
        <v>147</v>
      </c>
      <c r="B50" s="273">
        <v>44373.601365740738</v>
      </c>
      <c r="C50" s="272">
        <v>1020719</v>
      </c>
      <c r="L50" s="272" t="s">
        <v>805</v>
      </c>
      <c r="M50" s="275">
        <v>0.55505787037037035</v>
      </c>
      <c r="O50" s="272" t="s">
        <v>805</v>
      </c>
      <c r="P50" s="275">
        <v>0.55578703703703702</v>
      </c>
      <c r="U50" s="272" t="s">
        <v>805</v>
      </c>
      <c r="V50" s="275">
        <v>0.55804398148148149</v>
      </c>
      <c r="Z50" s="272" t="s">
        <v>571</v>
      </c>
      <c r="AA50" s="272" t="s">
        <v>862</v>
      </c>
      <c r="AC50" s="272" t="s">
        <v>281</v>
      </c>
      <c r="AS50" s="272">
        <v>16</v>
      </c>
      <c r="AT50" s="272">
        <v>150</v>
      </c>
      <c r="AU50" s="272" t="s">
        <v>805</v>
      </c>
      <c r="AV50" s="275">
        <v>0.55721064814814814</v>
      </c>
      <c r="AW50" s="272">
        <v>151</v>
      </c>
      <c r="AX50" s="272" t="s">
        <v>805</v>
      </c>
      <c r="AY50" s="275">
        <v>0.55739583333333331</v>
      </c>
      <c r="AZ50" s="272">
        <v>158</v>
      </c>
      <c r="BA50" s="272" t="s">
        <v>805</v>
      </c>
      <c r="BB50" s="275">
        <v>0.55744212962962958</v>
      </c>
      <c r="BC50" s="272">
        <v>159</v>
      </c>
      <c r="BD50" s="272" t="s">
        <v>805</v>
      </c>
      <c r="BE50" s="275">
        <v>0.55754629629629626</v>
      </c>
      <c r="BF50" s="272">
        <v>160</v>
      </c>
      <c r="BG50" s="272" t="s">
        <v>805</v>
      </c>
      <c r="BH50" s="275">
        <v>0.55776620370370367</v>
      </c>
      <c r="BI50" s="272">
        <v>165</v>
      </c>
      <c r="BJ50" s="272" t="s">
        <v>805</v>
      </c>
      <c r="BK50" s="275">
        <v>0.55761574074074072</v>
      </c>
      <c r="BL50" s="272">
        <v>164</v>
      </c>
      <c r="BM50" s="272" t="s">
        <v>805</v>
      </c>
      <c r="BN50" s="275">
        <v>0.55756944444444445</v>
      </c>
      <c r="BO50" s="272">
        <v>161</v>
      </c>
      <c r="BP50" s="272" t="s">
        <v>805</v>
      </c>
      <c r="BQ50" s="275">
        <v>0.55765046296296295</v>
      </c>
      <c r="BR50" s="272">
        <v>156</v>
      </c>
      <c r="BS50" s="272" t="s">
        <v>805</v>
      </c>
      <c r="BT50" s="275">
        <v>0.55767361111111113</v>
      </c>
      <c r="BU50" s="272">
        <v>157</v>
      </c>
      <c r="BV50" s="272" t="s">
        <v>805</v>
      </c>
      <c r="BW50" s="275">
        <v>0.55774305555555559</v>
      </c>
      <c r="BX50" s="272">
        <v>152</v>
      </c>
      <c r="BY50" s="272" t="s">
        <v>805</v>
      </c>
      <c r="BZ50" s="275">
        <v>0.55769675925925932</v>
      </c>
      <c r="CA50" s="272">
        <v>153</v>
      </c>
      <c r="CB50" s="272" t="s">
        <v>805</v>
      </c>
      <c r="CC50" s="275">
        <v>0.55780092592592589</v>
      </c>
      <c r="CD50" s="272">
        <v>154</v>
      </c>
      <c r="CE50" s="272" t="s">
        <v>805</v>
      </c>
      <c r="CF50" s="275">
        <v>0.55783564814814812</v>
      </c>
      <c r="CG50" s="272">
        <v>155</v>
      </c>
      <c r="CH50" s="272" t="s">
        <v>805</v>
      </c>
      <c r="CI50" s="275">
        <v>0.55785879629629631</v>
      </c>
      <c r="CJ50" s="272">
        <v>162</v>
      </c>
      <c r="CK50" s="272" t="s">
        <v>805</v>
      </c>
      <c r="CL50" s="275">
        <v>0.55795138888888884</v>
      </c>
      <c r="CM50" s="272">
        <v>163</v>
      </c>
      <c r="CN50" s="272" t="s">
        <v>805</v>
      </c>
      <c r="CO50" s="275">
        <v>0.55793981481481481</v>
      </c>
      <c r="EH50" s="276">
        <f t="shared" si="2"/>
        <v>2.0500000000000007</v>
      </c>
      <c r="EI50" s="277">
        <f t="shared" si="3"/>
        <v>3.2500000000000284</v>
      </c>
      <c r="EJ50" s="277" t="str">
        <f>VLOOKUP(C50,Inscription!A:N,8)</f>
        <v>LION</v>
      </c>
      <c r="EK50" s="277" t="str">
        <f>VLOOKUP(C50,Inscription!A:N,9)</f>
        <v>APOLLINE</v>
      </c>
      <c r="EL50" s="272" t="str">
        <f>VLOOKUP(C50,Inscription!A:N,3)</f>
        <v>VervinsO3</v>
      </c>
      <c r="EM50" s="272" t="str">
        <f>VLOOKUP(C50,Inscription!A:N,4)</f>
        <v>Dame</v>
      </c>
      <c r="EN50" s="272" t="str">
        <f>VLOOKUP(C50,Inscription!A:N,5)</f>
        <v>DH12</v>
      </c>
      <c r="EO50" s="272" t="str">
        <f>VLOOKUP(C50,Inscription!A:N,2)</f>
        <v>VervinsO</v>
      </c>
      <c r="EP50" s="272" t="str">
        <f>VLOOKUP(C50,Inscription!A:N,6)</f>
        <v>14-2</v>
      </c>
      <c r="EQ50" s="272" t="s">
        <v>877</v>
      </c>
      <c r="ER50" s="272" t="str">
        <f>VLOOKUP(C50,Inscription!A:N,11)</f>
        <v>SO</v>
      </c>
    </row>
    <row r="51" spans="1:148" s="272" customFormat="1" hidden="1" x14ac:dyDescent="0.25">
      <c r="A51" s="272">
        <v>157</v>
      </c>
      <c r="B51" s="273">
        <v>44373.603761574072</v>
      </c>
      <c r="C51" s="272">
        <v>229086</v>
      </c>
      <c r="M51" s="275">
        <v>0.99998842592592585</v>
      </c>
      <c r="P51" s="297">
        <v>1.0575231481481482</v>
      </c>
      <c r="V51" s="297">
        <v>1.0607870370370371</v>
      </c>
      <c r="Z51" s="272" t="s">
        <v>571</v>
      </c>
      <c r="AA51" s="272" t="s">
        <v>867</v>
      </c>
      <c r="AC51" s="272" t="s">
        <v>281</v>
      </c>
      <c r="AS51" s="272">
        <v>15</v>
      </c>
      <c r="AT51" s="272">
        <v>150</v>
      </c>
      <c r="AV51" s="297">
        <v>1.0595370370370369</v>
      </c>
      <c r="AW51" s="272">
        <v>151</v>
      </c>
      <c r="AY51" s="297">
        <v>1.0598611111111111</v>
      </c>
      <c r="AZ51" s="272">
        <v>152</v>
      </c>
      <c r="BB51" s="297">
        <v>1.0598726851851852</v>
      </c>
      <c r="BC51" s="272">
        <v>157</v>
      </c>
      <c r="BE51" s="297">
        <v>1.0600231481481481</v>
      </c>
      <c r="BF51" s="272">
        <v>158</v>
      </c>
      <c r="BH51" s="297">
        <v>1.0600231481481481</v>
      </c>
      <c r="BI51" s="272">
        <v>159</v>
      </c>
      <c r="BK51" s="297">
        <v>1.0601273148148149</v>
      </c>
      <c r="BL51" s="272">
        <v>160</v>
      </c>
      <c r="BN51" s="297">
        <v>1.0603703703703704</v>
      </c>
      <c r="BO51" s="272">
        <v>165</v>
      </c>
      <c r="BQ51" s="297">
        <v>1.0602430555555555</v>
      </c>
      <c r="BR51" s="272">
        <v>164</v>
      </c>
      <c r="BT51" s="297">
        <v>1.0602083333333334</v>
      </c>
      <c r="BU51" s="272">
        <v>161</v>
      </c>
      <c r="BW51" s="297">
        <v>1.0603125</v>
      </c>
      <c r="BX51" s="272">
        <v>162</v>
      </c>
      <c r="BZ51" s="297">
        <v>1.0604050925925925</v>
      </c>
      <c r="CA51" s="272">
        <v>155</v>
      </c>
      <c r="CC51" s="297">
        <v>1.0604050925925925</v>
      </c>
      <c r="CD51" s="272">
        <v>156</v>
      </c>
      <c r="CF51" s="297">
        <v>1.060474537037037</v>
      </c>
      <c r="CG51" s="272">
        <v>153</v>
      </c>
      <c r="CI51" s="297">
        <v>1.0605555555555555</v>
      </c>
      <c r="CJ51" s="272">
        <v>154</v>
      </c>
      <c r="CL51" s="297">
        <v>1.0605902777777778</v>
      </c>
      <c r="EH51" s="276">
        <f t="shared" si="2"/>
        <v>2.8999999999998138</v>
      </c>
      <c r="EI51" s="277">
        <f t="shared" si="3"/>
        <v>4.7000000000000952</v>
      </c>
      <c r="EJ51" s="277" t="str">
        <f>VLOOKUP(C51,Inscription!A:N,8)</f>
        <v>MAVET</v>
      </c>
      <c r="EK51" s="277" t="str">
        <f>VLOOKUP(C51,Inscription!A:N,9)</f>
        <v>VALENTINE</v>
      </c>
      <c r="EL51" s="272" t="str">
        <f>VLOOKUP(C51,Inscription!A:N,3)</f>
        <v>VervinsO5</v>
      </c>
      <c r="EM51" s="272" t="str">
        <f>VLOOKUP(C51,Inscription!A:N,4)</f>
        <v>Dame</v>
      </c>
      <c r="EN51" s="272" t="str">
        <f>VLOOKUP(C51,Inscription!A:N,5)</f>
        <v>DH12</v>
      </c>
      <c r="EO51" s="272" t="str">
        <f>VLOOKUP(C51,Inscription!A:N,2)</f>
        <v>VervinsO</v>
      </c>
      <c r="EP51" s="272" t="str">
        <f>VLOOKUP(C51,Inscription!A:N,6)</f>
        <v>15-2</v>
      </c>
      <c r="EQ51" s="272" t="s">
        <v>877</v>
      </c>
      <c r="ER51" s="272" t="str">
        <f>VLOOKUP(C51,Inscription!A:N,11)</f>
        <v>SO</v>
      </c>
    </row>
    <row r="52" spans="1:148" s="272" customFormat="1" hidden="1" x14ac:dyDescent="0.25">
      <c r="A52" s="272">
        <v>115</v>
      </c>
      <c r="B52" s="273">
        <v>44373.587835648148</v>
      </c>
      <c r="C52" s="272">
        <v>2311183</v>
      </c>
      <c r="L52" s="272" t="s">
        <v>805</v>
      </c>
      <c r="M52" s="275">
        <v>0.5373148148148148</v>
      </c>
      <c r="O52" s="272" t="s">
        <v>805</v>
      </c>
      <c r="P52" s="275">
        <v>0.54353009259259266</v>
      </c>
      <c r="U52" s="272" t="s">
        <v>805</v>
      </c>
      <c r="V52" s="275">
        <v>0.54582175925925924</v>
      </c>
      <c r="Z52" s="272" t="s">
        <v>571</v>
      </c>
      <c r="AA52" s="272" t="s">
        <v>845</v>
      </c>
      <c r="AS52" s="272">
        <v>16</v>
      </c>
      <c r="AT52" s="272">
        <v>150</v>
      </c>
      <c r="AU52" s="272" t="s">
        <v>805</v>
      </c>
      <c r="AV52" s="275">
        <v>0.54500000000000004</v>
      </c>
      <c r="AW52" s="272">
        <v>151</v>
      </c>
      <c r="AX52" s="272" t="s">
        <v>805</v>
      </c>
      <c r="AY52" s="275">
        <v>0.5451273148148148</v>
      </c>
      <c r="AZ52" s="272">
        <v>158</v>
      </c>
      <c r="BA52" s="272" t="s">
        <v>805</v>
      </c>
      <c r="BB52" s="275">
        <v>0.54516203703703703</v>
      </c>
      <c r="BC52" s="272">
        <v>159</v>
      </c>
      <c r="BD52" s="272" t="s">
        <v>805</v>
      </c>
      <c r="BE52" s="275">
        <v>0.54525462962962956</v>
      </c>
      <c r="BF52" s="272">
        <v>160</v>
      </c>
      <c r="BG52" s="272" t="s">
        <v>805</v>
      </c>
      <c r="BH52" s="275">
        <v>0.54548611111111112</v>
      </c>
      <c r="BI52" s="272">
        <v>165</v>
      </c>
      <c r="BJ52" s="272" t="s">
        <v>805</v>
      </c>
      <c r="BK52" s="275">
        <v>0.54535879629629636</v>
      </c>
      <c r="BL52" s="272">
        <v>164</v>
      </c>
      <c r="BM52" s="272" t="s">
        <v>805</v>
      </c>
      <c r="BN52" s="275">
        <v>0.54531249999999998</v>
      </c>
      <c r="BO52" s="272">
        <v>161</v>
      </c>
      <c r="BP52" s="272" t="s">
        <v>805</v>
      </c>
      <c r="BQ52" s="275">
        <v>0.54539351851851847</v>
      </c>
      <c r="BR52" s="272">
        <v>156</v>
      </c>
      <c r="BS52" s="272" t="s">
        <v>805</v>
      </c>
      <c r="BT52" s="275">
        <v>0.54542824074074081</v>
      </c>
      <c r="BU52" s="272">
        <v>157</v>
      </c>
      <c r="BV52" s="272" t="s">
        <v>805</v>
      </c>
      <c r="BW52" s="275">
        <v>0.54548611111111112</v>
      </c>
      <c r="BX52" s="272">
        <v>152</v>
      </c>
      <c r="BY52" s="272" t="s">
        <v>805</v>
      </c>
      <c r="BZ52" s="275">
        <v>0.54545138888888889</v>
      </c>
      <c r="CA52" s="272">
        <v>153</v>
      </c>
      <c r="CB52" s="272" t="s">
        <v>805</v>
      </c>
      <c r="CC52" s="275">
        <v>0.54555555555555557</v>
      </c>
      <c r="CD52" s="272">
        <v>154</v>
      </c>
      <c r="CE52" s="272" t="s">
        <v>805</v>
      </c>
      <c r="CF52" s="275">
        <v>0.54560185185185184</v>
      </c>
      <c r="CG52" s="272">
        <v>155</v>
      </c>
      <c r="CH52" s="272" t="s">
        <v>805</v>
      </c>
      <c r="CI52" s="275">
        <v>0.54562500000000003</v>
      </c>
      <c r="CJ52" s="272">
        <v>162</v>
      </c>
      <c r="CK52" s="272" t="s">
        <v>805</v>
      </c>
      <c r="CL52" s="275">
        <v>0.54571759259259256</v>
      </c>
      <c r="CM52" s="272">
        <v>163</v>
      </c>
      <c r="CN52" s="272" t="s">
        <v>805</v>
      </c>
      <c r="CO52" s="275">
        <v>0.54571759259259256</v>
      </c>
      <c r="EH52" s="276">
        <f t="shared" si="2"/>
        <v>2.1166666666666245</v>
      </c>
      <c r="EI52" s="277">
        <f t="shared" si="3"/>
        <v>3.2999999999998764</v>
      </c>
      <c r="EJ52" s="277" t="str">
        <f>VLOOKUP(C52,Inscription!A:N,8)</f>
        <v>LAUDET</v>
      </c>
      <c r="EK52" s="277" t="str">
        <f>VLOOKUP(C52,Inscription!A:N,9)</f>
        <v>SACHA</v>
      </c>
      <c r="EL52" s="272" t="str">
        <f>VLOOKUP(C52,Inscription!A:N,3)</f>
        <v>B77 2</v>
      </c>
      <c r="EM52" s="272" t="str">
        <f>VLOOKUP(C52,Inscription!A:N,4)</f>
        <v>Homme</v>
      </c>
      <c r="EN52" s="272" t="str">
        <f>VLOOKUP(C52,Inscription!A:N,5)</f>
        <v>DH12</v>
      </c>
      <c r="EO52" s="272" t="str">
        <f>VLOOKUP(C52,Inscription!A:N,2)</f>
        <v>Balise77</v>
      </c>
      <c r="EP52" s="272" t="str">
        <f>VLOOKUP(C52,Inscription!A:N,6)</f>
        <v>16-2</v>
      </c>
      <c r="EQ52" s="272" t="s">
        <v>877</v>
      </c>
      <c r="ER52" s="272" t="str">
        <f>VLOOKUP(C52,Inscription!A:N,11)</f>
        <v>BLEUE</v>
      </c>
    </row>
    <row r="53" spans="1:148" s="272" customFormat="1" hidden="1" x14ac:dyDescent="0.25">
      <c r="A53" s="272">
        <v>105</v>
      </c>
      <c r="B53" s="273">
        <v>44373.583981481483</v>
      </c>
      <c r="C53" s="272">
        <v>2039910</v>
      </c>
      <c r="L53" s="272" t="s">
        <v>805</v>
      </c>
      <c r="M53" s="275">
        <v>0.53684027777777776</v>
      </c>
      <c r="O53" s="272" t="s">
        <v>805</v>
      </c>
      <c r="P53" s="275">
        <v>0.53969907407407403</v>
      </c>
      <c r="U53" s="272" t="s">
        <v>805</v>
      </c>
      <c r="V53" s="275">
        <v>0.54214120370370367</v>
      </c>
      <c r="Z53" s="272" t="s">
        <v>571</v>
      </c>
      <c r="AA53" s="272" t="s">
        <v>838</v>
      </c>
      <c r="AC53" s="272" t="s">
        <v>839</v>
      </c>
      <c r="AS53" s="272">
        <v>16</v>
      </c>
      <c r="AT53" s="272">
        <v>150</v>
      </c>
      <c r="AU53" s="272" t="s">
        <v>805</v>
      </c>
      <c r="AV53" s="275">
        <v>0.5412731481481482</v>
      </c>
      <c r="AW53" s="272">
        <v>151</v>
      </c>
      <c r="AX53" s="272" t="s">
        <v>805</v>
      </c>
      <c r="AY53" s="275">
        <v>0.54135416666666669</v>
      </c>
      <c r="AZ53" s="272">
        <v>158</v>
      </c>
      <c r="BA53" s="272" t="s">
        <v>805</v>
      </c>
      <c r="BB53" s="275">
        <v>0.54138888888888892</v>
      </c>
      <c r="BC53" s="272">
        <v>159</v>
      </c>
      <c r="BD53" s="272" t="s">
        <v>805</v>
      </c>
      <c r="BE53" s="275">
        <v>0.54146990740740741</v>
      </c>
      <c r="BF53" s="272">
        <v>160</v>
      </c>
      <c r="BG53" s="272" t="s">
        <v>805</v>
      </c>
      <c r="BH53" s="275">
        <v>0.54170138888888886</v>
      </c>
      <c r="BI53" s="272">
        <v>165</v>
      </c>
      <c r="BJ53" s="272" t="s">
        <v>805</v>
      </c>
      <c r="BK53" s="275">
        <v>0.54156250000000006</v>
      </c>
      <c r="BL53" s="272">
        <v>164</v>
      </c>
      <c r="BM53" s="272" t="s">
        <v>805</v>
      </c>
      <c r="BN53" s="275">
        <v>0.54152777777777772</v>
      </c>
      <c r="BO53" s="272">
        <v>161</v>
      </c>
      <c r="BP53" s="272" t="s">
        <v>805</v>
      </c>
      <c r="BQ53" s="275">
        <v>0.54160879629629632</v>
      </c>
      <c r="BR53" s="272">
        <v>156</v>
      </c>
      <c r="BS53" s="272" t="s">
        <v>805</v>
      </c>
      <c r="BT53" s="275">
        <v>0.54164351851851855</v>
      </c>
      <c r="BU53" s="272">
        <v>157</v>
      </c>
      <c r="BV53" s="272" t="s">
        <v>805</v>
      </c>
      <c r="BW53" s="275">
        <v>0.54172453703703705</v>
      </c>
      <c r="BX53" s="272">
        <v>152</v>
      </c>
      <c r="BY53" s="272" t="s">
        <v>805</v>
      </c>
      <c r="BZ53" s="275">
        <v>0.54168981481481482</v>
      </c>
      <c r="CA53" s="272">
        <v>153</v>
      </c>
      <c r="CB53" s="272" t="s">
        <v>805</v>
      </c>
      <c r="CC53" s="275">
        <v>0.54180555555555554</v>
      </c>
      <c r="CD53" s="272">
        <v>154</v>
      </c>
      <c r="CE53" s="272" t="s">
        <v>805</v>
      </c>
      <c r="CF53" s="275">
        <v>0.54185185185185192</v>
      </c>
      <c r="CG53" s="272">
        <v>155</v>
      </c>
      <c r="CH53" s="272" t="s">
        <v>805</v>
      </c>
      <c r="CI53" s="275">
        <v>0.54188657407407403</v>
      </c>
      <c r="CJ53" s="272">
        <v>162</v>
      </c>
      <c r="CK53" s="272" t="s">
        <v>805</v>
      </c>
      <c r="CL53" s="275">
        <v>0.54199074074074072</v>
      </c>
      <c r="CM53" s="272">
        <v>163</v>
      </c>
      <c r="CN53" s="272" t="s">
        <v>805</v>
      </c>
      <c r="CO53" s="275">
        <v>0.54197916666666668</v>
      </c>
      <c r="EH53" s="276">
        <f t="shared" si="2"/>
        <v>2.2666666666668078</v>
      </c>
      <c r="EI53" s="277">
        <f t="shared" si="3"/>
        <v>3.5166666666666835</v>
      </c>
      <c r="EJ53" s="277" t="str">
        <f>VLOOKUP(C53,Inscription!A:N,8)</f>
        <v>ARMANT</v>
      </c>
      <c r="EK53" s="277" t="str">
        <f>VLOOKUP(C53,Inscription!A:N,9)</f>
        <v>MATHIEU</v>
      </c>
      <c r="EL53" s="272" t="str">
        <f>VLOOKUP(C53,Inscription!A:N,3)</f>
        <v>GO78-10</v>
      </c>
      <c r="EM53" s="272" t="str">
        <f>VLOOKUP(C53,Inscription!A:N,4)</f>
        <v>Homme</v>
      </c>
      <c r="EN53" s="272" t="str">
        <f>VLOOKUP(C53,Inscription!A:N,5)</f>
        <v>DH12</v>
      </c>
      <c r="EO53" s="272" t="str">
        <f>VLOOKUP(C53,Inscription!A:N,2)</f>
        <v>GO 78</v>
      </c>
      <c r="EP53" s="272" t="str">
        <f>VLOOKUP(C53,Inscription!A:N,6)</f>
        <v>17-2</v>
      </c>
      <c r="EQ53" s="272" t="s">
        <v>877</v>
      </c>
      <c r="ER53" s="272" t="str">
        <f>VLOOKUP(C53,Inscription!A:N,11)</f>
        <v>VERTE</v>
      </c>
    </row>
    <row r="54" spans="1:148" s="272" customFormat="1" hidden="1" x14ac:dyDescent="0.25">
      <c r="A54" s="272">
        <v>129</v>
      </c>
      <c r="B54" s="273">
        <v>44373.59375</v>
      </c>
      <c r="C54" s="272">
        <v>421007</v>
      </c>
      <c r="M54" s="275">
        <v>0.99998842592592585</v>
      </c>
      <c r="P54" s="297">
        <v>1.0498611111111111</v>
      </c>
      <c r="V54" s="297">
        <v>1.0518287037037037</v>
      </c>
      <c r="Z54" s="272" t="s">
        <v>571</v>
      </c>
      <c r="AA54" s="272" t="s">
        <v>848</v>
      </c>
      <c r="AS54" s="272">
        <v>16</v>
      </c>
      <c r="AT54" s="272">
        <v>150</v>
      </c>
      <c r="AV54" s="297">
        <v>1.0510995370370371</v>
      </c>
      <c r="AW54" s="272">
        <v>151</v>
      </c>
      <c r="AY54" s="297">
        <v>1.0511689814814815</v>
      </c>
      <c r="AZ54" s="272">
        <v>158</v>
      </c>
      <c r="BB54" s="297">
        <v>1.0511921296296296</v>
      </c>
      <c r="BC54" s="272">
        <v>159</v>
      </c>
      <c r="BE54" s="297">
        <v>1.0512962962962964</v>
      </c>
      <c r="BF54" s="272">
        <v>160</v>
      </c>
      <c r="BH54" s="297">
        <v>1.0515277777777778</v>
      </c>
      <c r="BI54" s="272">
        <v>165</v>
      </c>
      <c r="BK54" s="297">
        <v>1.0513888888888889</v>
      </c>
      <c r="BL54" s="272">
        <v>164</v>
      </c>
      <c r="BN54" s="297">
        <v>1.0513425925925926</v>
      </c>
      <c r="BO54" s="272">
        <v>161</v>
      </c>
      <c r="BQ54" s="297">
        <v>1.051423611111111</v>
      </c>
      <c r="BR54" s="272">
        <v>156</v>
      </c>
      <c r="BT54" s="297">
        <v>1.0514583333333334</v>
      </c>
      <c r="BU54" s="272">
        <v>157</v>
      </c>
      <c r="BW54" s="297">
        <v>1.0515277777777778</v>
      </c>
      <c r="BX54" s="272">
        <v>152</v>
      </c>
      <c r="BZ54" s="297">
        <v>1.0514814814814815</v>
      </c>
      <c r="CA54" s="272">
        <v>153</v>
      </c>
      <c r="CC54" s="297">
        <v>1.0515972222222223</v>
      </c>
      <c r="CD54" s="272">
        <v>154</v>
      </c>
      <c r="CF54" s="297">
        <v>1.0516319444444444</v>
      </c>
      <c r="CG54" s="272">
        <v>155</v>
      </c>
      <c r="CI54" s="297">
        <v>1.0516435185185184</v>
      </c>
      <c r="CJ54" s="272">
        <v>162</v>
      </c>
      <c r="CL54" s="297">
        <v>1.0517361111111112</v>
      </c>
      <c r="CM54" s="272">
        <v>163</v>
      </c>
      <c r="CO54" s="297">
        <v>1.0517245370370369</v>
      </c>
      <c r="EH54" s="276">
        <f t="shared" si="2"/>
        <v>1.7833333333333456</v>
      </c>
      <c r="EI54" s="277">
        <f t="shared" si="3"/>
        <v>2.8333333333333499</v>
      </c>
      <c r="EJ54" s="277" t="str">
        <f>VLOOKUP(C54,Inscription!A:N,8)</f>
        <v>DUQUESNE</v>
      </c>
      <c r="EK54" s="277" t="str">
        <f>VLOOKUP(C54,Inscription!A:N,9)</f>
        <v>TOM</v>
      </c>
      <c r="EL54" s="272" t="str">
        <f>VLOOKUP(C54,Inscription!A:N,3)</f>
        <v>GO78-5</v>
      </c>
      <c r="EM54" s="272" t="str">
        <f>VLOOKUP(C54,Inscription!A:N,4)</f>
        <v>Homme</v>
      </c>
      <c r="EN54" s="272" t="str">
        <f>VLOOKUP(C54,Inscription!A:N,5)</f>
        <v>DH12</v>
      </c>
      <c r="EO54" s="272" t="str">
        <f>VLOOKUP(C54,Inscription!A:N,2)</f>
        <v>GO 78</v>
      </c>
      <c r="EP54" s="272" t="str">
        <f>VLOOKUP(C54,Inscription!A:N,6)</f>
        <v>18-2</v>
      </c>
      <c r="EQ54" s="272" t="s">
        <v>877</v>
      </c>
      <c r="ER54" s="272" t="str">
        <f>VLOOKUP(C54,Inscription!A:N,11)</f>
        <v>VERTE</v>
      </c>
    </row>
    <row r="55" spans="1:148" s="272" customFormat="1" hidden="1" x14ac:dyDescent="0.25">
      <c r="A55" s="272">
        <v>120</v>
      </c>
      <c r="B55" s="273">
        <v>44373.590821759259</v>
      </c>
      <c r="C55" s="272">
        <v>242802</v>
      </c>
      <c r="M55" s="275">
        <v>0.99998842592592585</v>
      </c>
      <c r="P55" s="297">
        <v>1.0457407407407409</v>
      </c>
      <c r="V55" s="297">
        <v>1.0484375000000001</v>
      </c>
      <c r="Z55" s="272" t="s">
        <v>571</v>
      </c>
      <c r="AA55" s="272" t="s">
        <v>619</v>
      </c>
      <c r="AC55" s="272" t="s">
        <v>281</v>
      </c>
      <c r="AS55" s="272">
        <v>15</v>
      </c>
      <c r="AT55" s="272">
        <v>150</v>
      </c>
      <c r="AV55" s="297">
        <v>1.0474537037037037</v>
      </c>
      <c r="AW55" s="272">
        <v>158</v>
      </c>
      <c r="AY55" s="297">
        <v>1.0475578703703705</v>
      </c>
      <c r="AZ55" s="272">
        <v>159</v>
      </c>
      <c r="BB55" s="297">
        <v>1.0476851851851852</v>
      </c>
      <c r="BC55" s="272">
        <v>160</v>
      </c>
      <c r="BE55" s="297">
        <v>1.0479282407407406</v>
      </c>
      <c r="BF55" s="272">
        <v>165</v>
      </c>
      <c r="BH55" s="297">
        <v>1.0477893518518517</v>
      </c>
      <c r="BI55" s="272">
        <v>164</v>
      </c>
      <c r="BK55" s="297">
        <v>1.0477546296296296</v>
      </c>
      <c r="BL55" s="272">
        <v>161</v>
      </c>
      <c r="BN55" s="297">
        <v>1.0478472222222222</v>
      </c>
      <c r="BO55" s="272">
        <v>156</v>
      </c>
      <c r="BQ55" s="297">
        <v>1.0479050925925926</v>
      </c>
      <c r="BR55" s="272">
        <v>157</v>
      </c>
      <c r="BT55" s="297">
        <v>1.0479861111111111</v>
      </c>
      <c r="BU55" s="272">
        <v>152</v>
      </c>
      <c r="BW55" s="297">
        <v>1.047962962962963</v>
      </c>
      <c r="BX55" s="272">
        <v>153</v>
      </c>
      <c r="BZ55" s="297">
        <v>1.0481018518518519</v>
      </c>
      <c r="CA55" s="272">
        <v>154</v>
      </c>
      <c r="CC55" s="297">
        <v>1.0481597222222223</v>
      </c>
      <c r="CD55" s="272">
        <v>155</v>
      </c>
      <c r="CF55" s="297">
        <v>1.0481944444444444</v>
      </c>
      <c r="CG55" s="272">
        <v>162</v>
      </c>
      <c r="CI55" s="297">
        <v>1.048310185185185</v>
      </c>
      <c r="CJ55" s="272">
        <v>163</v>
      </c>
      <c r="CL55" s="297">
        <v>1.0483217592592593</v>
      </c>
      <c r="EH55" s="276">
        <f t="shared" si="2"/>
        <v>2.4666666666665193</v>
      </c>
      <c r="EI55" s="277">
        <f t="shared" si="3"/>
        <v>3.8833333333333542</v>
      </c>
      <c r="EJ55" s="277" t="str">
        <f>VLOOKUP(C55,Inscription!A:N,8)</f>
        <v>DESTREZ</v>
      </c>
      <c r="EK55" s="277" t="str">
        <f>VLOOKUP(C55,Inscription!A:N,9)</f>
        <v>KOBEN</v>
      </c>
      <c r="EL55" s="272" t="str">
        <f>VLOOKUP(C55,Inscription!A:N,3)</f>
        <v>VervinsO2</v>
      </c>
      <c r="EM55" s="272" t="str">
        <f>VLOOKUP(C55,Inscription!A:N,4)</f>
        <v>Homme</v>
      </c>
      <c r="EN55" s="272" t="str">
        <f>VLOOKUP(C55,Inscription!A:N,5)</f>
        <v>DH12</v>
      </c>
      <c r="EO55" s="272" t="str">
        <f>VLOOKUP(C55,Inscription!A:N,2)</f>
        <v>VervinsO</v>
      </c>
      <c r="EP55" s="272" t="str">
        <f>VLOOKUP(C55,Inscription!A:N,6)</f>
        <v>19-2</v>
      </c>
      <c r="EQ55" s="272" t="s">
        <v>877</v>
      </c>
      <c r="ER55" s="272" t="str">
        <f>VLOOKUP(C55,Inscription!A:N,11)</f>
        <v>SO</v>
      </c>
    </row>
    <row r="56" spans="1:148" s="295" customFormat="1" hidden="1" x14ac:dyDescent="0.25">
      <c r="A56" s="272">
        <v>116</v>
      </c>
      <c r="B56" s="273">
        <v>44373.588217592594</v>
      </c>
      <c r="C56" s="272">
        <v>2311188</v>
      </c>
      <c r="D56" s="272"/>
      <c r="E56" s="272"/>
      <c r="F56" s="272"/>
      <c r="G56" s="272"/>
      <c r="H56" s="272"/>
      <c r="I56" s="272"/>
      <c r="J56" s="272"/>
      <c r="K56" s="272"/>
      <c r="L56" s="272" t="s">
        <v>805</v>
      </c>
      <c r="M56" s="275">
        <v>0.53728009259259257</v>
      </c>
      <c r="N56" s="272"/>
      <c r="O56" s="272" t="s">
        <v>805</v>
      </c>
      <c r="P56" s="275">
        <v>0.54387731481481483</v>
      </c>
      <c r="Q56" s="272"/>
      <c r="R56" s="272"/>
      <c r="S56" s="272"/>
      <c r="T56" s="272"/>
      <c r="U56" s="272" t="s">
        <v>805</v>
      </c>
      <c r="V56" s="275">
        <v>0.54592592592592593</v>
      </c>
      <c r="W56" s="272"/>
      <c r="X56" s="272"/>
      <c r="Y56" s="272"/>
      <c r="Z56" s="272" t="s">
        <v>571</v>
      </c>
      <c r="AA56" s="272" t="s">
        <v>846</v>
      </c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>
        <v>15</v>
      </c>
      <c r="AT56" s="272">
        <v>150</v>
      </c>
      <c r="AU56" s="272" t="s">
        <v>805</v>
      </c>
      <c r="AV56" s="275">
        <v>0.5451273148148148</v>
      </c>
      <c r="AW56" s="272">
        <v>151</v>
      </c>
      <c r="AX56" s="272" t="s">
        <v>805</v>
      </c>
      <c r="AY56" s="275">
        <v>0.54521990740740744</v>
      </c>
      <c r="AZ56" s="272">
        <v>158</v>
      </c>
      <c r="BA56" s="272" t="s">
        <v>805</v>
      </c>
      <c r="BB56" s="275">
        <v>0.54525462962962956</v>
      </c>
      <c r="BC56" s="272">
        <v>157</v>
      </c>
      <c r="BD56" s="272" t="s">
        <v>805</v>
      </c>
      <c r="BE56" s="275">
        <v>0.54533564814814817</v>
      </c>
      <c r="BF56" s="272">
        <v>152</v>
      </c>
      <c r="BG56" s="272" t="s">
        <v>805</v>
      </c>
      <c r="BH56" s="275">
        <v>0.54530092592592594</v>
      </c>
      <c r="BI56" s="272">
        <v>153</v>
      </c>
      <c r="BJ56" s="272" t="s">
        <v>805</v>
      </c>
      <c r="BK56" s="275">
        <v>0.54543981481481485</v>
      </c>
      <c r="BL56" s="272">
        <v>156</v>
      </c>
      <c r="BM56" s="272" t="s">
        <v>805</v>
      </c>
      <c r="BN56" s="275">
        <v>0.54546296296296293</v>
      </c>
      <c r="BO56" s="272">
        <v>155</v>
      </c>
      <c r="BP56" s="272" t="s">
        <v>805</v>
      </c>
      <c r="BQ56" s="275">
        <v>0.5455092592592593</v>
      </c>
      <c r="BR56" s="272">
        <v>162</v>
      </c>
      <c r="BS56" s="272" t="s">
        <v>805</v>
      </c>
      <c r="BT56" s="275">
        <v>0.54561342592592588</v>
      </c>
      <c r="BU56" s="272">
        <v>161</v>
      </c>
      <c r="BV56" s="272" t="s">
        <v>805</v>
      </c>
      <c r="BW56" s="275">
        <v>0.54563657407407407</v>
      </c>
      <c r="BX56" s="272">
        <v>164</v>
      </c>
      <c r="BY56" s="272" t="s">
        <v>805</v>
      </c>
      <c r="BZ56" s="275">
        <v>0.54564814814814822</v>
      </c>
      <c r="CA56" s="272">
        <v>165</v>
      </c>
      <c r="CB56" s="272" t="s">
        <v>805</v>
      </c>
      <c r="CC56" s="275">
        <v>0.54576388888888883</v>
      </c>
      <c r="CD56" s="272">
        <v>160</v>
      </c>
      <c r="CE56" s="272" t="s">
        <v>805</v>
      </c>
      <c r="CF56" s="275">
        <v>0.54597222222222219</v>
      </c>
      <c r="CG56" s="272">
        <v>159</v>
      </c>
      <c r="CH56" s="272" t="s">
        <v>805</v>
      </c>
      <c r="CI56" s="275">
        <v>0.54579861111111116</v>
      </c>
      <c r="CJ56" s="272">
        <v>166</v>
      </c>
      <c r="CK56" s="272" t="s">
        <v>805</v>
      </c>
      <c r="CL56" s="275">
        <v>0.5458101851851852</v>
      </c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272"/>
      <c r="EF56" s="272"/>
      <c r="EG56" s="272"/>
      <c r="EH56" s="276">
        <f t="shared" si="2"/>
        <v>1.7999999999999616</v>
      </c>
      <c r="EI56" s="277">
        <f t="shared" si="3"/>
        <v>2.9499999999999815</v>
      </c>
      <c r="EJ56" s="277" t="str">
        <f>VLOOKUP(C56,Inscription!A:N,8)</f>
        <v>NONDEDEO</v>
      </c>
      <c r="EK56" s="277" t="str">
        <f>VLOOKUP(C56,Inscription!A:N,9)</f>
        <v>BAPTISTE</v>
      </c>
      <c r="EL56" s="272" t="str">
        <f>VLOOKUP(C56,Inscription!A:N,3)</f>
        <v>B77 1</v>
      </c>
      <c r="EM56" s="272" t="str">
        <f>VLOOKUP(C56,Inscription!A:N,4)</f>
        <v>mixte</v>
      </c>
      <c r="EN56" s="272" t="str">
        <f>VLOOKUP(C56,Inscription!A:N,5)</f>
        <v>DH12</v>
      </c>
      <c r="EO56" s="272" t="str">
        <f>VLOOKUP(C56,Inscription!A:N,2)</f>
        <v>Balise77</v>
      </c>
      <c r="EP56" s="272" t="str">
        <f>VLOOKUP(C56,Inscription!A:N,6)</f>
        <v>20-2</v>
      </c>
      <c r="EQ56" s="272" t="s">
        <v>877</v>
      </c>
      <c r="ER56" s="272" t="str">
        <f>VLOOKUP(C56,Inscription!A:N,11)</f>
        <v>BLEUE</v>
      </c>
    </row>
    <row r="57" spans="1:148" s="272" customFormat="1" hidden="1" x14ac:dyDescent="0.25">
      <c r="A57" s="272">
        <v>140</v>
      </c>
      <c r="B57" s="273">
        <v>44373.598391203705</v>
      </c>
      <c r="C57" s="272">
        <v>243054</v>
      </c>
      <c r="M57" s="275">
        <v>0.99998842592592585</v>
      </c>
      <c r="P57" s="297">
        <v>1.0543750000000001</v>
      </c>
      <c r="V57" s="297">
        <v>1.0567592592592592</v>
      </c>
      <c r="Z57" s="272" t="s">
        <v>571</v>
      </c>
      <c r="AA57" s="272" t="s">
        <v>625</v>
      </c>
      <c r="AC57" s="272" t="s">
        <v>11</v>
      </c>
      <c r="AS57" s="272">
        <v>12</v>
      </c>
      <c r="AT57" s="272">
        <v>150</v>
      </c>
      <c r="AV57" s="297">
        <v>1.0558680555555555</v>
      </c>
      <c r="AW57" s="272">
        <v>151</v>
      </c>
      <c r="AY57" s="297">
        <v>1.0560300925925927</v>
      </c>
      <c r="AZ57" s="272">
        <v>158</v>
      </c>
      <c r="BB57" s="297">
        <v>1.0560763888888889</v>
      </c>
      <c r="BC57" s="272">
        <v>157</v>
      </c>
      <c r="BE57" s="297">
        <v>1.0562037037037038</v>
      </c>
      <c r="BF57" s="272">
        <v>160</v>
      </c>
      <c r="BH57" s="297">
        <v>1.0564583333333333</v>
      </c>
      <c r="BI57" s="272">
        <v>161</v>
      </c>
      <c r="BK57" s="297">
        <v>1.0562962962962963</v>
      </c>
      <c r="BL57" s="272">
        <v>156</v>
      </c>
      <c r="BN57" s="297">
        <v>1.0563310185185186</v>
      </c>
      <c r="BO57" s="272">
        <v>153</v>
      </c>
      <c r="BQ57" s="297">
        <v>1.0564004629629629</v>
      </c>
      <c r="BR57" s="272">
        <v>154</v>
      </c>
      <c r="BT57" s="297">
        <v>1.0564583333333333</v>
      </c>
      <c r="BU57" s="272">
        <v>155</v>
      </c>
      <c r="BW57" s="297">
        <v>1.0565162037037037</v>
      </c>
      <c r="BX57" s="272">
        <v>162</v>
      </c>
      <c r="BZ57" s="297">
        <v>1.0566203703703703</v>
      </c>
      <c r="CA57" s="272">
        <v>163</v>
      </c>
      <c r="CC57" s="297">
        <v>1.0566435185185186</v>
      </c>
      <c r="EH57" s="276">
        <f t="shared" si="2"/>
        <v>2.1499999999998565</v>
      </c>
      <c r="EI57" s="277">
        <f t="shared" si="3"/>
        <v>3.433333333333124</v>
      </c>
      <c r="EJ57" s="277" t="str">
        <f>VLOOKUP(C57,Inscription!A:N,8)</f>
        <v>LEVAUX</v>
      </c>
      <c r="EK57" s="277" t="str">
        <f>VLOOKUP(C57,Inscription!A:N,9)</f>
        <v>AGATHE</v>
      </c>
      <c r="EL57" s="272" t="str">
        <f>VLOOKUP(C57,Inscription!A:N,3)</f>
        <v>GO78-4</v>
      </c>
      <c r="EM57" s="272" t="str">
        <f>VLOOKUP(C57,Inscription!A:N,4)</f>
        <v>Mixte</v>
      </c>
      <c r="EN57" s="272" t="str">
        <f>VLOOKUP(C57,Inscription!A:N,5)</f>
        <v>DH12</v>
      </c>
      <c r="EO57" s="272" t="str">
        <f>VLOOKUP(C57,Inscription!A:N,2)</f>
        <v>GO 78</v>
      </c>
      <c r="EP57" s="272" t="str">
        <f>VLOOKUP(C57,Inscription!A:N,6)</f>
        <v>21-2</v>
      </c>
      <c r="EQ57" s="272" t="s">
        <v>877</v>
      </c>
      <c r="ER57" s="272" t="str">
        <f>VLOOKUP(C57,Inscription!A:N,11)</f>
        <v>BLEUE</v>
      </c>
    </row>
    <row r="58" spans="1:148" s="272" customFormat="1" hidden="1" x14ac:dyDescent="0.25">
      <c r="A58" s="272">
        <v>148</v>
      </c>
      <c r="B58" s="273">
        <v>44373.6015162037</v>
      </c>
      <c r="C58" s="272">
        <v>349759</v>
      </c>
      <c r="M58" s="275">
        <v>0.99998842592592585</v>
      </c>
      <c r="P58" s="297">
        <v>1.0457523148148147</v>
      </c>
      <c r="V58" s="297">
        <v>1.0573379629629629</v>
      </c>
      <c r="Z58" s="272" t="s">
        <v>874</v>
      </c>
      <c r="AA58" s="272" t="s">
        <v>863</v>
      </c>
      <c r="AC58" s="272" t="s">
        <v>25</v>
      </c>
      <c r="AS58" s="272">
        <v>12</v>
      </c>
      <c r="AT58" s="272">
        <v>34</v>
      </c>
      <c r="AV58" s="297">
        <v>1.0460879629629629</v>
      </c>
      <c r="AW58" s="272">
        <v>34</v>
      </c>
      <c r="AY58" s="297">
        <v>1.046863425925926</v>
      </c>
      <c r="AZ58" s="272">
        <v>35</v>
      </c>
      <c r="BB58" s="297">
        <v>1.0475925925925926</v>
      </c>
      <c r="BC58" s="272">
        <v>35</v>
      </c>
      <c r="BE58" s="297">
        <v>1.0481597222222223</v>
      </c>
      <c r="BF58" s="272">
        <v>33</v>
      </c>
      <c r="BH58" s="297">
        <v>1.0488425925925926</v>
      </c>
      <c r="BI58" s="272">
        <v>33</v>
      </c>
      <c r="BK58" s="297">
        <v>1.0496990740740741</v>
      </c>
      <c r="BL58" s="272">
        <v>36</v>
      </c>
      <c r="BN58" s="297">
        <v>1.0507407407407408</v>
      </c>
      <c r="BO58" s="272">
        <v>36</v>
      </c>
      <c r="BQ58" s="297">
        <v>1.0519791666666667</v>
      </c>
      <c r="BR58" s="272">
        <v>32</v>
      </c>
      <c r="BT58" s="297">
        <v>1.0536111111111111</v>
      </c>
      <c r="BU58" s="272">
        <v>32</v>
      </c>
      <c r="BW58" s="297">
        <v>1.0548148148148149</v>
      </c>
      <c r="BX58" s="272">
        <v>31</v>
      </c>
      <c r="BZ58" s="297">
        <v>1.0555324074074075</v>
      </c>
      <c r="CA58" s="272">
        <v>31</v>
      </c>
      <c r="CC58" s="297">
        <v>1.0567245370370371</v>
      </c>
      <c r="EH58" s="276">
        <f t="shared" si="2"/>
        <v>0.48333333333346218</v>
      </c>
      <c r="EI58" s="277">
        <f t="shared" si="3"/>
        <v>16.683333333333437</v>
      </c>
      <c r="EJ58" s="277" t="str">
        <f>VLOOKUP(C58,Inscription!A:N,8)</f>
        <v>LE ROUX</v>
      </c>
      <c r="EK58" s="277" t="str">
        <f>VLOOKUP(C58,Inscription!A:N,9)</f>
        <v>JEAN</v>
      </c>
      <c r="EL58" s="272" t="str">
        <f>VLOOKUP(C58,Inscription!A:N,3)</f>
        <v>GO78-6</v>
      </c>
      <c r="EM58" s="272" t="str">
        <f>VLOOKUP(C58,Inscription!A:N,4)</f>
        <v>Homme</v>
      </c>
      <c r="EN58" s="272" t="str">
        <f>VLOOKUP(C58,Inscription!A:N,5)</f>
        <v>DH10</v>
      </c>
      <c r="EO58" s="272" t="str">
        <f>VLOOKUP(C58,Inscription!A:N,2)</f>
        <v>GO 78</v>
      </c>
      <c r="EP58" s="272" t="str">
        <f>VLOOKUP(C58,Inscription!A:N,6)</f>
        <v>3-1</v>
      </c>
      <c r="EQ58" s="272" t="s">
        <v>877</v>
      </c>
      <c r="ER58" s="272" t="str">
        <f>VLOOKUP(C58,Inscription!A:N,11)</f>
        <v>BLEUE</v>
      </c>
    </row>
    <row r="59" spans="1:148" s="272" customFormat="1" hidden="1" x14ac:dyDescent="0.25">
      <c r="A59" s="272">
        <v>143</v>
      </c>
      <c r="B59" s="273">
        <v>44373.600439814814</v>
      </c>
      <c r="C59" s="272">
        <v>2027636</v>
      </c>
      <c r="L59" s="272" t="s">
        <v>805</v>
      </c>
      <c r="M59" s="275">
        <v>0.55237268518518523</v>
      </c>
      <c r="O59" s="272" t="s">
        <v>805</v>
      </c>
      <c r="P59" s="275">
        <v>0.5533217592592593</v>
      </c>
      <c r="U59" s="272" t="s">
        <v>805</v>
      </c>
      <c r="V59" s="275">
        <v>0.55564814814814811</v>
      </c>
      <c r="Z59" s="272" t="s">
        <v>571</v>
      </c>
      <c r="AA59" s="272" t="s">
        <v>858</v>
      </c>
      <c r="AS59" s="272">
        <v>15</v>
      </c>
      <c r="AT59" s="272">
        <v>150</v>
      </c>
      <c r="AU59" s="272" t="s">
        <v>805</v>
      </c>
      <c r="AV59" s="275">
        <v>0.55482638888888891</v>
      </c>
      <c r="AW59" s="272">
        <v>151</v>
      </c>
      <c r="AX59" s="272" t="s">
        <v>805</v>
      </c>
      <c r="AY59" s="275">
        <v>0.55489583333333337</v>
      </c>
      <c r="AZ59" s="272">
        <v>158</v>
      </c>
      <c r="BA59" s="272" t="s">
        <v>805</v>
      </c>
      <c r="BB59" s="275">
        <v>0.55494212962962963</v>
      </c>
      <c r="BC59" s="272">
        <v>157</v>
      </c>
      <c r="BD59" s="272" t="s">
        <v>805</v>
      </c>
      <c r="BE59" s="275">
        <v>0.55503472222222217</v>
      </c>
      <c r="BF59" s="272">
        <v>152</v>
      </c>
      <c r="BG59" s="272" t="s">
        <v>805</v>
      </c>
      <c r="BH59" s="275">
        <v>0.55501157407407409</v>
      </c>
      <c r="BI59" s="272">
        <v>153</v>
      </c>
      <c r="BJ59" s="272" t="s">
        <v>805</v>
      </c>
      <c r="BK59" s="275">
        <v>0.55512731481481481</v>
      </c>
      <c r="BL59" s="272">
        <v>156</v>
      </c>
      <c r="BM59" s="272" t="s">
        <v>805</v>
      </c>
      <c r="BN59" s="275">
        <v>0.55516203703703704</v>
      </c>
      <c r="BO59" s="272">
        <v>155</v>
      </c>
      <c r="BP59" s="272" t="s">
        <v>805</v>
      </c>
      <c r="BQ59" s="275">
        <v>0.55519675925925926</v>
      </c>
      <c r="BR59" s="272">
        <v>162</v>
      </c>
      <c r="BS59" s="272" t="s">
        <v>805</v>
      </c>
      <c r="BT59" s="275">
        <v>0.55528935185185191</v>
      </c>
      <c r="BU59" s="272">
        <v>161</v>
      </c>
      <c r="BV59" s="272" t="s">
        <v>805</v>
      </c>
      <c r="BW59" s="275">
        <v>0.55530092592592595</v>
      </c>
      <c r="BX59" s="272">
        <v>164</v>
      </c>
      <c r="BY59" s="272" t="s">
        <v>805</v>
      </c>
      <c r="BZ59" s="275">
        <v>0.55530092592592595</v>
      </c>
      <c r="CA59" s="272">
        <v>165</v>
      </c>
      <c r="CB59" s="272" t="s">
        <v>805</v>
      </c>
      <c r="CC59" s="275">
        <v>0.55542824074074071</v>
      </c>
      <c r="CD59" s="272">
        <v>160</v>
      </c>
      <c r="CE59" s="272" t="s">
        <v>805</v>
      </c>
      <c r="CF59" s="275">
        <v>0.55564814814814811</v>
      </c>
      <c r="CG59" s="272">
        <v>159</v>
      </c>
      <c r="CH59" s="272" t="s">
        <v>805</v>
      </c>
      <c r="CI59" s="275">
        <v>0.55550925925925931</v>
      </c>
      <c r="CJ59" s="272">
        <v>166</v>
      </c>
      <c r="CK59" s="272" t="s">
        <v>805</v>
      </c>
      <c r="CL59" s="275">
        <v>0.55553240740740739</v>
      </c>
      <c r="EH59" s="276">
        <f t="shared" si="2"/>
        <v>2.1666666666666323</v>
      </c>
      <c r="EI59" s="277">
        <f t="shared" si="3"/>
        <v>3.3499999999998842</v>
      </c>
      <c r="EJ59" s="277" t="str">
        <f>VLOOKUP(C59,Inscription!A:N,8)</f>
        <v>ODDOU</v>
      </c>
      <c r="EK59" s="277" t="str">
        <f>VLOOKUP(C59,Inscription!A:N,9)</f>
        <v>MARGOT</v>
      </c>
      <c r="EL59" s="272" t="str">
        <f>VLOOKUP(C59,Inscription!A:N,3)</f>
        <v>TSO 2</v>
      </c>
      <c r="EM59" s="272" t="str">
        <f>VLOOKUP(C59,Inscription!A:N,4)</f>
        <v>Mixte</v>
      </c>
      <c r="EN59" s="272" t="str">
        <f>VLOOKUP(C59,Inscription!A:N,5)</f>
        <v>DH14</v>
      </c>
      <c r="EO59" s="272" t="str">
        <f>VLOOKUP(C59,Inscription!A:N,2)</f>
        <v>TSO</v>
      </c>
      <c r="EP59" s="272" t="str">
        <f>VLOOKUP(C59,Inscription!A:N,6)</f>
        <v>40-2</v>
      </c>
      <c r="EQ59" s="272" t="s">
        <v>877</v>
      </c>
      <c r="ER59" s="272" t="str">
        <f>VLOOKUP(C59,Inscription!A:N,11)</f>
        <v>SO</v>
      </c>
    </row>
    <row r="60" spans="1:148" s="272" customFormat="1" hidden="1" x14ac:dyDescent="0.25">
      <c r="A60" s="272">
        <v>156</v>
      </c>
      <c r="B60" s="273">
        <v>44373.603634259256</v>
      </c>
      <c r="C60" s="272">
        <v>1020707</v>
      </c>
      <c r="L60" s="272" t="s">
        <v>805</v>
      </c>
      <c r="M60" s="275">
        <v>0.55754629629629626</v>
      </c>
      <c r="O60" s="272" t="s">
        <v>805</v>
      </c>
      <c r="P60" s="275">
        <v>0.5581828703703704</v>
      </c>
      <c r="U60" s="272" t="s">
        <v>805</v>
      </c>
      <c r="V60" s="275">
        <v>0.56052083333333336</v>
      </c>
      <c r="Z60" s="272" t="s">
        <v>571</v>
      </c>
      <c r="AA60" s="272" t="s">
        <v>866</v>
      </c>
      <c r="AC60" s="272" t="s">
        <v>281</v>
      </c>
      <c r="AS60" s="272">
        <v>15</v>
      </c>
      <c r="AT60" s="272">
        <v>150</v>
      </c>
      <c r="AU60" s="272" t="s">
        <v>805</v>
      </c>
      <c r="AV60" s="275">
        <v>0.55983796296296295</v>
      </c>
      <c r="AW60" s="272">
        <v>151</v>
      </c>
      <c r="AX60" s="272" t="s">
        <v>805</v>
      </c>
      <c r="AY60" s="275">
        <v>0.55993055555555549</v>
      </c>
      <c r="AZ60" s="272">
        <v>158</v>
      </c>
      <c r="BA60" s="272" t="s">
        <v>805</v>
      </c>
      <c r="BB60" s="275">
        <v>0.55995370370370368</v>
      </c>
      <c r="BC60" s="272">
        <v>157</v>
      </c>
      <c r="BD60" s="272" t="s">
        <v>805</v>
      </c>
      <c r="BE60" s="275">
        <v>0.56003472222222228</v>
      </c>
      <c r="BF60" s="272">
        <v>152</v>
      </c>
      <c r="BG60" s="272" t="s">
        <v>805</v>
      </c>
      <c r="BH60" s="275">
        <v>0.55997685185185186</v>
      </c>
      <c r="BI60" s="272">
        <v>153</v>
      </c>
      <c r="BJ60" s="272" t="s">
        <v>805</v>
      </c>
      <c r="BK60" s="275">
        <v>0.56008101851851855</v>
      </c>
      <c r="BL60" s="272">
        <v>156</v>
      </c>
      <c r="BM60" s="272" t="s">
        <v>805</v>
      </c>
      <c r="BN60" s="275">
        <v>0.56011574074074078</v>
      </c>
      <c r="BO60" s="272">
        <v>155</v>
      </c>
      <c r="BP60" s="272" t="s">
        <v>805</v>
      </c>
      <c r="BQ60" s="275">
        <v>0.56013888888888885</v>
      </c>
      <c r="BR60" s="272">
        <v>162</v>
      </c>
      <c r="BS60" s="272" t="s">
        <v>805</v>
      </c>
      <c r="BT60" s="275">
        <v>0.5602314814814815</v>
      </c>
      <c r="BU60" s="272">
        <v>161</v>
      </c>
      <c r="BV60" s="272" t="s">
        <v>805</v>
      </c>
      <c r="BW60" s="275">
        <v>0.5602314814814815</v>
      </c>
      <c r="BX60" s="272">
        <v>164</v>
      </c>
      <c r="BY60" s="272" t="s">
        <v>805</v>
      </c>
      <c r="BZ60" s="275">
        <v>0.56024305555555554</v>
      </c>
      <c r="CA60" s="272">
        <v>165</v>
      </c>
      <c r="CB60" s="272" t="s">
        <v>805</v>
      </c>
      <c r="CC60" s="275">
        <v>0.56035879629629626</v>
      </c>
      <c r="CD60" s="272">
        <v>160</v>
      </c>
      <c r="CE60" s="272" t="s">
        <v>805</v>
      </c>
      <c r="CF60" s="275">
        <v>0.56056712962962962</v>
      </c>
      <c r="CG60" s="272">
        <v>159</v>
      </c>
      <c r="CH60" s="272" t="s">
        <v>805</v>
      </c>
      <c r="CI60" s="275">
        <v>0.56040509259259264</v>
      </c>
      <c r="CJ60" s="272">
        <v>166</v>
      </c>
      <c r="CK60" s="272" t="s">
        <v>805</v>
      </c>
      <c r="CL60" s="275">
        <v>0.56040509259259264</v>
      </c>
      <c r="EH60" s="276">
        <f t="shared" si="2"/>
        <v>2.3833333333332796</v>
      </c>
      <c r="EI60" s="277">
        <f t="shared" si="3"/>
        <v>3.36666666666666</v>
      </c>
      <c r="EJ60" s="277" t="str">
        <f>VLOOKUP(C60,Inscription!A:N,8)</f>
        <v>BADOR</v>
      </c>
      <c r="EK60" s="277" t="str">
        <f>VLOOKUP(C60,Inscription!A:N,9)</f>
        <v>ELOÏSE</v>
      </c>
      <c r="EL60" s="272" t="str">
        <f>VLOOKUP(C60,Inscription!A:N,3)</f>
        <v>VervinsO4</v>
      </c>
      <c r="EM60" s="272" t="str">
        <f>VLOOKUP(C60,Inscription!A:N,4)</f>
        <v>Mixte</v>
      </c>
      <c r="EN60" s="272" t="str">
        <f>VLOOKUP(C60,Inscription!A:N,5)</f>
        <v>DH12</v>
      </c>
      <c r="EO60" s="272" t="str">
        <f>VLOOKUP(C60,Inscription!A:N,2)</f>
        <v>VervinsO</v>
      </c>
      <c r="EP60" s="272" t="str">
        <f>VLOOKUP(C60,Inscription!A:N,6)</f>
        <v>23-2</v>
      </c>
      <c r="EQ60" s="272" t="s">
        <v>877</v>
      </c>
      <c r="ER60" s="272" t="str">
        <f>VLOOKUP(C60,Inscription!A:N,11)</f>
        <v>SO</v>
      </c>
    </row>
    <row r="61" spans="1:148" s="272" customFormat="1" hidden="1" x14ac:dyDescent="0.25">
      <c r="A61" s="272">
        <v>155</v>
      </c>
      <c r="B61" s="273">
        <v>44373.60355324074</v>
      </c>
      <c r="C61" s="272">
        <v>1209882</v>
      </c>
      <c r="L61" s="272" t="s">
        <v>805</v>
      </c>
      <c r="M61" s="275">
        <v>0.54211805555555559</v>
      </c>
      <c r="O61" s="272" t="s">
        <v>805</v>
      </c>
      <c r="P61" s="275">
        <v>0.54606481481481484</v>
      </c>
      <c r="U61" s="272" t="s">
        <v>805</v>
      </c>
      <c r="V61" s="275">
        <v>0.55942129629629633</v>
      </c>
      <c r="Z61" s="272" t="s">
        <v>874</v>
      </c>
      <c r="AA61" s="272" t="s">
        <v>582</v>
      </c>
      <c r="AC61" s="272" t="s">
        <v>149</v>
      </c>
      <c r="AS61" s="272">
        <v>12</v>
      </c>
      <c r="AT61" s="272">
        <v>31</v>
      </c>
      <c r="AU61" s="272" t="s">
        <v>805</v>
      </c>
      <c r="AV61" s="275">
        <v>0.54696759259259264</v>
      </c>
      <c r="AW61" s="272">
        <v>32</v>
      </c>
      <c r="AX61" s="272" t="s">
        <v>805</v>
      </c>
      <c r="AY61" s="275">
        <v>0.54854166666666659</v>
      </c>
      <c r="AZ61" s="272">
        <v>33</v>
      </c>
      <c r="BA61" s="272" t="s">
        <v>805</v>
      </c>
      <c r="BB61" s="275">
        <v>0.54913194444444446</v>
      </c>
      <c r="BC61" s="272">
        <v>33</v>
      </c>
      <c r="BD61" s="272" t="s">
        <v>805</v>
      </c>
      <c r="BE61" s="275">
        <v>0.55008101851851854</v>
      </c>
      <c r="BF61" s="272">
        <v>35</v>
      </c>
      <c r="BG61" s="272" t="s">
        <v>805</v>
      </c>
      <c r="BH61" s="275">
        <v>0.55126157407407406</v>
      </c>
      <c r="BI61" s="272">
        <v>34</v>
      </c>
      <c r="BJ61" s="272" t="s">
        <v>805</v>
      </c>
      <c r="BK61" s="275">
        <v>0.55196759259259254</v>
      </c>
      <c r="BL61" s="272">
        <v>34</v>
      </c>
      <c r="BM61" s="272" t="s">
        <v>805</v>
      </c>
      <c r="BN61" s="275">
        <v>0.55285879629629631</v>
      </c>
      <c r="BO61" s="272">
        <v>35</v>
      </c>
      <c r="BP61" s="272" t="s">
        <v>805</v>
      </c>
      <c r="BQ61" s="275">
        <v>0.55378472222222219</v>
      </c>
      <c r="BR61" s="272">
        <v>32</v>
      </c>
      <c r="BS61" s="272" t="s">
        <v>805</v>
      </c>
      <c r="BT61" s="275">
        <v>0.55535879629629636</v>
      </c>
      <c r="BU61" s="272">
        <v>31</v>
      </c>
      <c r="BV61" s="272" t="s">
        <v>805</v>
      </c>
      <c r="BW61" s="275">
        <v>0.55618055555555557</v>
      </c>
      <c r="BX61" s="272">
        <v>36</v>
      </c>
      <c r="BY61" s="272" t="s">
        <v>805</v>
      </c>
      <c r="BZ61" s="275">
        <v>0.55758101851851849</v>
      </c>
      <c r="CA61" s="272">
        <v>36</v>
      </c>
      <c r="CB61" s="272" t="s">
        <v>805</v>
      </c>
      <c r="CC61" s="275">
        <v>0.55880787037037039</v>
      </c>
      <c r="EH61" s="276">
        <f t="shared" si="2"/>
        <v>1.3000000000000433</v>
      </c>
      <c r="EI61" s="277">
        <f t="shared" si="3"/>
        <v>19.233333333333356</v>
      </c>
      <c r="EJ61" s="277" t="str">
        <f>VLOOKUP(C61,Inscription!A:N,8)</f>
        <v>HEYRMANN</v>
      </c>
      <c r="EK61" s="277" t="str">
        <f>VLOOKUP(C61,Inscription!A:N,9)</f>
        <v>LISA</v>
      </c>
      <c r="EL61" s="272" t="str">
        <f>VLOOKUP(C61,Inscription!A:N,3)</f>
        <v>ASQ'O 1</v>
      </c>
      <c r="EM61" s="272" t="str">
        <f>VLOOKUP(C61,Inscription!A:N,4)</f>
        <v>Dame</v>
      </c>
      <c r="EN61" s="272" t="str">
        <f>VLOOKUP(C61,Inscription!A:N,5)</f>
        <v>DH10</v>
      </c>
      <c r="EO61" s="272" t="str">
        <f>VLOOKUP(C61,Inscription!A:N,2)</f>
        <v>ASQO</v>
      </c>
      <c r="EP61" s="272" t="str">
        <f>VLOOKUP(C61,Inscription!A:N,6)</f>
        <v>1-1</v>
      </c>
      <c r="EQ61" s="272" t="s">
        <v>877</v>
      </c>
      <c r="ER61" s="272" t="str">
        <f>VLOOKUP(C61,Inscription!A:N,11)</f>
        <v>SO</v>
      </c>
    </row>
    <row r="62" spans="1:148" s="272" customFormat="1" hidden="1" x14ac:dyDescent="0.25">
      <c r="A62" s="272">
        <v>102</v>
      </c>
      <c r="B62" s="273">
        <v>44373.582881944443</v>
      </c>
      <c r="C62" s="272">
        <v>2150414</v>
      </c>
      <c r="L62" s="272" t="s">
        <v>805</v>
      </c>
      <c r="M62" s="275">
        <v>0.52972222222222221</v>
      </c>
      <c r="O62" s="272" t="s">
        <v>805</v>
      </c>
      <c r="P62" s="275">
        <v>0.53833333333333333</v>
      </c>
      <c r="U62" s="272" t="s">
        <v>805</v>
      </c>
      <c r="V62" s="275">
        <v>0.54136574074074073</v>
      </c>
      <c r="Z62" s="272" t="s">
        <v>571</v>
      </c>
      <c r="AA62" s="272" t="s">
        <v>835</v>
      </c>
      <c r="AS62" s="272">
        <v>16</v>
      </c>
      <c r="AT62" s="272">
        <v>150</v>
      </c>
      <c r="AU62" s="272" t="s">
        <v>805</v>
      </c>
      <c r="AV62" s="275">
        <v>0.54030092592592593</v>
      </c>
      <c r="AW62" s="272">
        <v>151</v>
      </c>
      <c r="AX62" s="272" t="s">
        <v>805</v>
      </c>
      <c r="AY62" s="275">
        <v>0.54048611111111111</v>
      </c>
      <c r="AZ62" s="272">
        <v>158</v>
      </c>
      <c r="BA62" s="272" t="s">
        <v>805</v>
      </c>
      <c r="BB62" s="275">
        <v>0.54052083333333334</v>
      </c>
      <c r="BC62" s="272">
        <v>159</v>
      </c>
      <c r="BD62" s="272" t="s">
        <v>805</v>
      </c>
      <c r="BE62" s="275">
        <v>0.54062500000000002</v>
      </c>
      <c r="BF62" s="272">
        <v>160</v>
      </c>
      <c r="BG62" s="272" t="s">
        <v>805</v>
      </c>
      <c r="BH62" s="275">
        <v>0.54091435185185188</v>
      </c>
      <c r="BI62" s="272">
        <v>165</v>
      </c>
      <c r="BJ62" s="272" t="s">
        <v>805</v>
      </c>
      <c r="BK62" s="275">
        <v>0.54078703703703701</v>
      </c>
      <c r="BL62" s="272">
        <v>164</v>
      </c>
      <c r="BM62" s="272" t="s">
        <v>805</v>
      </c>
      <c r="BN62" s="275">
        <v>0.54076388888888893</v>
      </c>
      <c r="BO62" s="272">
        <v>161</v>
      </c>
      <c r="BP62" s="272" t="s">
        <v>805</v>
      </c>
      <c r="BQ62" s="275">
        <v>0.54084490740740743</v>
      </c>
      <c r="BR62" s="272">
        <v>156</v>
      </c>
      <c r="BS62" s="272" t="s">
        <v>805</v>
      </c>
      <c r="BT62" s="275">
        <v>0.54089120370370369</v>
      </c>
      <c r="BU62" s="272">
        <v>157</v>
      </c>
      <c r="BV62" s="272" t="s">
        <v>805</v>
      </c>
      <c r="BW62" s="275">
        <v>0.54098379629629634</v>
      </c>
      <c r="BX62" s="272">
        <v>152</v>
      </c>
      <c r="BY62" s="272" t="s">
        <v>805</v>
      </c>
      <c r="BZ62" s="275">
        <v>0.54094907407407411</v>
      </c>
      <c r="CA62" s="272">
        <v>153</v>
      </c>
      <c r="CB62" s="272" t="s">
        <v>805</v>
      </c>
      <c r="CC62" s="275">
        <v>0.54107638888888887</v>
      </c>
      <c r="CD62" s="272">
        <v>154</v>
      </c>
      <c r="CE62" s="272" t="s">
        <v>805</v>
      </c>
      <c r="CF62" s="275">
        <v>0.5411111111111111</v>
      </c>
      <c r="CG62" s="272">
        <v>155</v>
      </c>
      <c r="CH62" s="272" t="s">
        <v>805</v>
      </c>
      <c r="CI62" s="275">
        <v>0.54113425925925929</v>
      </c>
      <c r="CJ62" s="272">
        <v>162</v>
      </c>
      <c r="CK62" s="272" t="s">
        <v>805</v>
      </c>
      <c r="CL62" s="275">
        <v>0.54123842592592586</v>
      </c>
      <c r="CM62" s="272">
        <v>163</v>
      </c>
      <c r="CN62" s="272" t="s">
        <v>805</v>
      </c>
      <c r="CO62" s="275">
        <v>0.54125000000000001</v>
      </c>
      <c r="EH62" s="276">
        <f t="shared" si="2"/>
        <v>2.8333333333333499</v>
      </c>
      <c r="EI62" s="277">
        <f t="shared" si="3"/>
        <v>4.3666666666666565</v>
      </c>
      <c r="EJ62" s="277" t="str">
        <f>VLOOKUP(C62,Inscription!A:N,8)</f>
        <v>DUSSAIX</v>
      </c>
      <c r="EK62" s="277" t="str">
        <f>VLOOKUP(C62,Inscription!A:N,9)</f>
        <v>MARGAUX</v>
      </c>
      <c r="EL62" s="272" t="str">
        <f>VLOOKUP(C62,Inscription!A:N,3)</f>
        <v>B77 3</v>
      </c>
      <c r="EM62" s="272" t="str">
        <f>VLOOKUP(C62,Inscription!A:N,4)</f>
        <v>Open</v>
      </c>
      <c r="EN62" s="272" t="str">
        <f>VLOOKUP(C62,Inscription!A:N,5)</f>
        <v>DH12</v>
      </c>
      <c r="EO62" s="272" t="str">
        <f>VLOOKUP(C62,Inscription!A:N,2)</f>
        <v>Balise77</v>
      </c>
      <c r="EP62" s="272" t="str">
        <f>VLOOKUP(C62,Inscription!A:N,6)</f>
        <v>24-2</v>
      </c>
      <c r="EQ62" s="272" t="s">
        <v>877</v>
      </c>
      <c r="ER62" s="272" t="str">
        <f>VLOOKUP(C62,Inscription!A:N,11)</f>
        <v>VERTE</v>
      </c>
    </row>
    <row r="63" spans="1:148" s="272" customFormat="1" hidden="1" x14ac:dyDescent="0.25">
      <c r="A63" s="272">
        <v>134</v>
      </c>
      <c r="B63" s="273">
        <v>44373.596018518518</v>
      </c>
      <c r="C63" s="272">
        <v>2150416</v>
      </c>
      <c r="L63" s="272" t="s">
        <v>805</v>
      </c>
      <c r="M63" s="275">
        <v>0.55019675925925926</v>
      </c>
      <c r="O63" s="272" t="s">
        <v>805</v>
      </c>
      <c r="P63" s="275">
        <v>0.55057870370370365</v>
      </c>
      <c r="U63" s="272" t="s">
        <v>805</v>
      </c>
      <c r="V63" s="275">
        <v>0.55322916666666666</v>
      </c>
      <c r="Z63" s="272" t="s">
        <v>571</v>
      </c>
      <c r="AA63" s="272" t="s">
        <v>850</v>
      </c>
      <c r="AS63" s="272">
        <v>16</v>
      </c>
      <c r="AT63" s="272">
        <v>150</v>
      </c>
      <c r="AU63" s="272" t="s">
        <v>805</v>
      </c>
      <c r="AV63" s="275">
        <v>0.55221064814814813</v>
      </c>
      <c r="AW63" s="272">
        <v>151</v>
      </c>
      <c r="AX63" s="272" t="s">
        <v>805</v>
      </c>
      <c r="AY63" s="275">
        <v>0.55233796296296289</v>
      </c>
      <c r="AZ63" s="272">
        <v>158</v>
      </c>
      <c r="BA63" s="272" t="s">
        <v>805</v>
      </c>
      <c r="BB63" s="275">
        <v>0.55238425925925927</v>
      </c>
      <c r="BC63" s="272">
        <v>159</v>
      </c>
      <c r="BD63" s="272" t="s">
        <v>805</v>
      </c>
      <c r="BE63" s="275">
        <v>0.55249999999999999</v>
      </c>
      <c r="BF63" s="272">
        <v>160</v>
      </c>
      <c r="BG63" s="272" t="s">
        <v>805</v>
      </c>
      <c r="BH63" s="275">
        <v>0.55276620370370366</v>
      </c>
      <c r="BI63" s="272">
        <v>165</v>
      </c>
      <c r="BJ63" s="272" t="s">
        <v>805</v>
      </c>
      <c r="BK63" s="275">
        <v>0.55265046296296294</v>
      </c>
      <c r="BL63" s="272">
        <v>164</v>
      </c>
      <c r="BM63" s="272" t="s">
        <v>805</v>
      </c>
      <c r="BN63" s="275">
        <v>0.55262731481481475</v>
      </c>
      <c r="BO63" s="272">
        <v>161</v>
      </c>
      <c r="BP63" s="272" t="s">
        <v>805</v>
      </c>
      <c r="BQ63" s="275">
        <v>0.5527199074074074</v>
      </c>
      <c r="BR63" s="272">
        <v>156</v>
      </c>
      <c r="BS63" s="272" t="s">
        <v>805</v>
      </c>
      <c r="BT63" s="275">
        <v>0.55276620370370366</v>
      </c>
      <c r="BU63" s="272">
        <v>157</v>
      </c>
      <c r="BV63" s="272" t="s">
        <v>805</v>
      </c>
      <c r="BW63" s="275">
        <v>0.55283564814814812</v>
      </c>
      <c r="BX63" s="272">
        <v>152</v>
      </c>
      <c r="BY63" s="272" t="s">
        <v>805</v>
      </c>
      <c r="BZ63" s="275">
        <v>0.55281250000000004</v>
      </c>
      <c r="CA63" s="272">
        <v>153</v>
      </c>
      <c r="CB63" s="272" t="s">
        <v>805</v>
      </c>
      <c r="CC63" s="275">
        <v>0.55292824074074076</v>
      </c>
      <c r="CD63" s="272">
        <v>154</v>
      </c>
      <c r="CE63" s="272" t="s">
        <v>805</v>
      </c>
      <c r="CF63" s="275">
        <v>0.55296296296296299</v>
      </c>
      <c r="CG63" s="272">
        <v>155</v>
      </c>
      <c r="CH63" s="272" t="s">
        <v>805</v>
      </c>
      <c r="CI63" s="275">
        <v>0.55298611111111107</v>
      </c>
      <c r="CJ63" s="272">
        <v>162</v>
      </c>
      <c r="CK63" s="272" t="s">
        <v>805</v>
      </c>
      <c r="CL63" s="275">
        <v>0.55311342592592594</v>
      </c>
      <c r="CM63" s="272">
        <v>163</v>
      </c>
      <c r="CN63" s="272" t="s">
        <v>805</v>
      </c>
      <c r="CO63" s="275">
        <v>0.55311342592592594</v>
      </c>
      <c r="EH63" s="276">
        <f t="shared" si="2"/>
        <v>2.3500000000000476</v>
      </c>
      <c r="EI63" s="277">
        <f t="shared" si="3"/>
        <v>3.8166666666667304</v>
      </c>
      <c r="EJ63" s="277" t="str">
        <f>VLOOKUP(C63,Inscription!A:N,8)</f>
        <v>ZHANG</v>
      </c>
      <c r="EK63" s="277" t="str">
        <f>VLOOKUP(C63,Inscription!A:N,9)</f>
        <v>FÉLIX</v>
      </c>
      <c r="EL63" s="272" t="str">
        <f>VLOOKUP(C63,Inscription!A:N,3)</f>
        <v>B77 4</v>
      </c>
      <c r="EM63" s="272" t="str">
        <f>VLOOKUP(C63,Inscription!A:N,4)</f>
        <v>Open</v>
      </c>
      <c r="EN63" s="272" t="str">
        <f>VLOOKUP(C63,Inscription!A:N,5)</f>
        <v>DH14</v>
      </c>
      <c r="EO63" s="272" t="str">
        <f>VLOOKUP(C63,Inscription!A:N,2)</f>
        <v>Balise77</v>
      </c>
      <c r="EP63" s="272" t="str">
        <f>VLOOKUP(C63,Inscription!A:N,6)</f>
        <v>25-2</v>
      </c>
      <c r="EQ63" s="272" t="s">
        <v>877</v>
      </c>
      <c r="ER63" s="272" t="str">
        <f>VLOOKUP(C63,Inscription!A:N,11)</f>
        <v>BLEUE</v>
      </c>
    </row>
    <row r="64" spans="1:148" s="272" customFormat="1" hidden="1" x14ac:dyDescent="0.25">
      <c r="A64" s="272">
        <v>160</v>
      </c>
      <c r="B64" s="273">
        <v>44373.604363425926</v>
      </c>
      <c r="C64" s="272">
        <v>2039905</v>
      </c>
      <c r="L64" s="272" t="s">
        <v>805</v>
      </c>
      <c r="M64" s="275">
        <v>0.5414930555555556</v>
      </c>
      <c r="O64" s="272" t="s">
        <v>805</v>
      </c>
      <c r="P64" s="275">
        <v>0.54553240740740738</v>
      </c>
      <c r="U64" s="272" t="s">
        <v>805</v>
      </c>
      <c r="V64" s="275">
        <v>0.56067129629629631</v>
      </c>
      <c r="Z64" s="272" t="s">
        <v>874</v>
      </c>
      <c r="AA64" s="272" t="s">
        <v>869</v>
      </c>
      <c r="AC64" s="272" t="s">
        <v>30</v>
      </c>
      <c r="AS64" s="272">
        <v>12</v>
      </c>
      <c r="AT64" s="272">
        <v>35</v>
      </c>
      <c r="AU64" s="272" t="s">
        <v>805</v>
      </c>
      <c r="AV64" s="275">
        <v>0.54594907407407411</v>
      </c>
      <c r="AW64" s="272">
        <v>31</v>
      </c>
      <c r="AX64" s="272" t="s">
        <v>805</v>
      </c>
      <c r="AY64" s="275">
        <v>0.54702546296296295</v>
      </c>
      <c r="AZ64" s="272">
        <v>34</v>
      </c>
      <c r="BA64" s="272" t="s">
        <v>805</v>
      </c>
      <c r="BB64" s="275">
        <v>0.54810185185185178</v>
      </c>
      <c r="BC64" s="272">
        <v>32</v>
      </c>
      <c r="BD64" s="272" t="s">
        <v>805</v>
      </c>
      <c r="BE64" s="275">
        <v>0.54967592592592596</v>
      </c>
      <c r="BF64" s="272">
        <v>33</v>
      </c>
      <c r="BG64" s="272" t="s">
        <v>805</v>
      </c>
      <c r="BH64" s="275">
        <v>0.55025462962962968</v>
      </c>
      <c r="BI64" s="272">
        <v>35</v>
      </c>
      <c r="BJ64" s="272" t="s">
        <v>805</v>
      </c>
      <c r="BK64" s="275">
        <v>0.55143518518518519</v>
      </c>
      <c r="BL64" s="272">
        <v>38</v>
      </c>
      <c r="BM64" s="272" t="s">
        <v>805</v>
      </c>
      <c r="BN64" s="275">
        <v>0.55371527777777774</v>
      </c>
      <c r="BO64" s="272">
        <v>34</v>
      </c>
      <c r="BP64" s="272" t="s">
        <v>805</v>
      </c>
      <c r="BQ64" s="275">
        <v>0.55486111111111114</v>
      </c>
      <c r="BR64" s="272">
        <v>32</v>
      </c>
      <c r="BS64" s="272" t="s">
        <v>805</v>
      </c>
      <c r="BT64" s="275">
        <v>0.55640046296296297</v>
      </c>
      <c r="BU64" s="272">
        <v>33</v>
      </c>
      <c r="BV64" s="272" t="s">
        <v>805</v>
      </c>
      <c r="BW64" s="275">
        <v>0.55697916666666669</v>
      </c>
      <c r="BX64" s="272">
        <v>31</v>
      </c>
      <c r="BY64" s="272" t="s">
        <v>805</v>
      </c>
      <c r="BZ64" s="275">
        <v>0.55828703703703708</v>
      </c>
      <c r="CA64" s="272">
        <v>38</v>
      </c>
      <c r="CB64" s="272" t="s">
        <v>805</v>
      </c>
      <c r="CC64" s="275">
        <v>0.56013888888888885</v>
      </c>
      <c r="EH64" s="276">
        <f t="shared" si="2"/>
        <v>0.60000000000009379</v>
      </c>
      <c r="EI64" s="277">
        <f t="shared" si="3"/>
        <v>21.80000000000005</v>
      </c>
      <c r="EJ64" s="277" t="str">
        <f>VLOOKUP(C64,Inscription!A:N,8)</f>
        <v>SOUCHOIS</v>
      </c>
      <c r="EK64" s="277" t="str">
        <f>VLOOKUP(C64,Inscription!A:N,9)</f>
        <v>ARTUS</v>
      </c>
      <c r="EL64" s="272" t="str">
        <f>VLOOKUP(C64,Inscription!A:N,3)</f>
        <v>GO78-8</v>
      </c>
      <c r="EM64" s="272" t="str">
        <f>VLOOKUP(C64,Inscription!A:N,4)</f>
        <v>Homme</v>
      </c>
      <c r="EN64" s="272" t="str">
        <f>VLOOKUP(C64,Inscription!A:N,5)</f>
        <v>DH10</v>
      </c>
      <c r="EO64" s="272" t="str">
        <f>VLOOKUP(C64,Inscription!A:N,2)</f>
        <v>GO 78</v>
      </c>
      <c r="EP64" s="272" t="str">
        <f>VLOOKUP(C64,Inscription!A:N,6)</f>
        <v>4-2</v>
      </c>
      <c r="EQ64" s="272" t="s">
        <v>877</v>
      </c>
      <c r="ER64" s="272" t="str">
        <f>VLOOKUP(C64,Inscription!A:N,11)</f>
        <v>VERTE</v>
      </c>
    </row>
    <row r="65" spans="1:148" s="272" customFormat="1" hidden="1" x14ac:dyDescent="0.25">
      <c r="A65" s="272">
        <v>104</v>
      </c>
      <c r="B65" s="273">
        <v>44373.583703703705</v>
      </c>
      <c r="C65" s="272">
        <v>2150417</v>
      </c>
      <c r="L65" s="272" t="s">
        <v>805</v>
      </c>
      <c r="M65" s="275">
        <v>0.53780092592592588</v>
      </c>
      <c r="O65" s="272" t="s">
        <v>805</v>
      </c>
      <c r="P65" s="275">
        <v>0.53934027777777771</v>
      </c>
      <c r="U65" s="272" t="s">
        <v>805</v>
      </c>
      <c r="V65" s="275">
        <v>0.54173611111111108</v>
      </c>
      <c r="Z65" s="272" t="s">
        <v>571</v>
      </c>
      <c r="AA65" s="272" t="s">
        <v>837</v>
      </c>
      <c r="AS65" s="272">
        <v>14</v>
      </c>
      <c r="AT65" s="272">
        <v>150</v>
      </c>
      <c r="AU65" s="272" t="s">
        <v>805</v>
      </c>
      <c r="AV65" s="275">
        <v>0.54074074074074074</v>
      </c>
      <c r="AW65" s="272">
        <v>151</v>
      </c>
      <c r="AX65" s="272" t="s">
        <v>805</v>
      </c>
      <c r="AY65" s="275">
        <v>0.54083333333333339</v>
      </c>
      <c r="AZ65" s="272">
        <v>158</v>
      </c>
      <c r="BA65" s="272" t="s">
        <v>805</v>
      </c>
      <c r="BB65" s="275">
        <v>0.54091435185185188</v>
      </c>
      <c r="BC65" s="272">
        <v>157</v>
      </c>
      <c r="BD65" s="272" t="s">
        <v>805</v>
      </c>
      <c r="BE65" s="275">
        <v>0.54100694444444442</v>
      </c>
      <c r="BF65" s="272">
        <v>152</v>
      </c>
      <c r="BG65" s="272" t="s">
        <v>805</v>
      </c>
      <c r="BH65" s="275">
        <v>0.54099537037037038</v>
      </c>
      <c r="BI65" s="272">
        <v>153</v>
      </c>
      <c r="BJ65" s="272" t="s">
        <v>805</v>
      </c>
      <c r="BK65" s="275">
        <v>0.5411111111111111</v>
      </c>
      <c r="BL65" s="272">
        <v>156</v>
      </c>
      <c r="BM65" s="272" t="s">
        <v>805</v>
      </c>
      <c r="BN65" s="275">
        <v>0.54116898148148151</v>
      </c>
      <c r="BO65" s="272">
        <v>155</v>
      </c>
      <c r="BP65" s="272" t="s">
        <v>805</v>
      </c>
      <c r="BQ65" s="275">
        <v>0.54121527777777778</v>
      </c>
      <c r="BR65" s="272">
        <v>162</v>
      </c>
      <c r="BS65" s="272" t="s">
        <v>805</v>
      </c>
      <c r="BT65" s="275">
        <v>0.5413310185185185</v>
      </c>
      <c r="BU65" s="272">
        <v>161</v>
      </c>
      <c r="BV65" s="272" t="s">
        <v>805</v>
      </c>
      <c r="BW65" s="275">
        <v>0.54134259259259265</v>
      </c>
      <c r="BX65" s="272">
        <v>164</v>
      </c>
      <c r="BY65" s="272" t="s">
        <v>805</v>
      </c>
      <c r="BZ65" s="275">
        <v>0.54135416666666669</v>
      </c>
      <c r="CA65" s="272">
        <v>165</v>
      </c>
      <c r="CB65" s="272" t="s">
        <v>805</v>
      </c>
      <c r="CC65" s="275">
        <v>0.54150462962962964</v>
      </c>
      <c r="CD65" s="272">
        <v>160</v>
      </c>
      <c r="CE65" s="272" t="s">
        <v>805</v>
      </c>
      <c r="CF65" s="275">
        <v>0.54173611111111108</v>
      </c>
      <c r="CG65" s="272">
        <v>159</v>
      </c>
      <c r="CH65" s="272" t="s">
        <v>805</v>
      </c>
      <c r="CI65" s="275">
        <v>0.5415740740740741</v>
      </c>
      <c r="EH65" s="276">
        <f t="shared" si="2"/>
        <v>2.0166666666667687</v>
      </c>
      <c r="EI65" s="277">
        <f t="shared" si="3"/>
        <v>3.4500000000000597</v>
      </c>
      <c r="EJ65" s="277" t="str">
        <f>VLOOKUP(C65,Inscription!A:N,8)</f>
        <v>MONTACIE</v>
      </c>
      <c r="EK65" s="277" t="str">
        <f>VLOOKUP(C65,Inscription!A:N,9)</f>
        <v>VICTOR</v>
      </c>
      <c r="EL65" s="272" t="str">
        <f>VLOOKUP(C65,Inscription!A:N,3)</f>
        <v>B77 - OPA</v>
      </c>
      <c r="EM65" s="272" t="str">
        <f>VLOOKUP(C65,Inscription!A:N,4)</f>
        <v>Open</v>
      </c>
      <c r="EN65" s="272" t="str">
        <f>VLOOKUP(C65,Inscription!A:N,5)</f>
        <v>DH12</v>
      </c>
      <c r="EO65" s="272" t="str">
        <f>VLOOKUP(C65,Inscription!A:N,2)</f>
        <v>Balise77</v>
      </c>
      <c r="EP65" s="272" t="str">
        <f>VLOOKUP(C65,Inscription!A:N,6)</f>
        <v>26-2</v>
      </c>
      <c r="EQ65" s="272" t="s">
        <v>877</v>
      </c>
      <c r="ER65" s="272" t="str">
        <f>VLOOKUP(C65,Inscription!A:N,11)</f>
        <v>VERTE</v>
      </c>
    </row>
    <row r="66" spans="1:148" s="272" customFormat="1" hidden="1" x14ac:dyDescent="0.25">
      <c r="A66" s="272">
        <v>144</v>
      </c>
      <c r="B66" s="273">
        <v>44373.600694444445</v>
      </c>
      <c r="C66" s="272">
        <v>2037270</v>
      </c>
      <c r="L66" s="272" t="s">
        <v>805</v>
      </c>
      <c r="M66" s="275">
        <v>0.55349537037037033</v>
      </c>
      <c r="O66" s="272" t="s">
        <v>805</v>
      </c>
      <c r="P66" s="275">
        <v>0.55473379629629627</v>
      </c>
      <c r="U66" s="272" t="s">
        <v>805</v>
      </c>
      <c r="V66" s="275">
        <v>0.55699074074074073</v>
      </c>
      <c r="Z66" s="272" t="s">
        <v>571</v>
      </c>
      <c r="AA66" s="272" t="s">
        <v>859</v>
      </c>
      <c r="AC66" s="272" t="s">
        <v>149</v>
      </c>
      <c r="AS66" s="272">
        <v>15</v>
      </c>
      <c r="AT66" s="272">
        <v>150</v>
      </c>
      <c r="AU66" s="272" t="s">
        <v>805</v>
      </c>
      <c r="AV66" s="275">
        <v>0.55591435185185178</v>
      </c>
      <c r="AW66" s="272">
        <v>151</v>
      </c>
      <c r="AX66" s="272" t="s">
        <v>805</v>
      </c>
      <c r="AY66" s="275">
        <v>0.55606481481481485</v>
      </c>
      <c r="AZ66" s="272">
        <v>158</v>
      </c>
      <c r="BA66" s="272" t="s">
        <v>805</v>
      </c>
      <c r="BB66" s="275">
        <v>0.55612268518518515</v>
      </c>
      <c r="BC66" s="272">
        <v>157</v>
      </c>
      <c r="BD66" s="272" t="s">
        <v>805</v>
      </c>
      <c r="BE66" s="275">
        <v>0.55625000000000002</v>
      </c>
      <c r="BF66" s="272">
        <v>152</v>
      </c>
      <c r="BG66" s="272" t="s">
        <v>805</v>
      </c>
      <c r="BH66" s="275">
        <v>0.5562731481481481</v>
      </c>
      <c r="BI66" s="272">
        <v>153</v>
      </c>
      <c r="BJ66" s="272" t="s">
        <v>805</v>
      </c>
      <c r="BK66" s="275">
        <v>0.55637731481481478</v>
      </c>
      <c r="BL66" s="272">
        <v>156</v>
      </c>
      <c r="BM66" s="272" t="s">
        <v>805</v>
      </c>
      <c r="BN66" s="275">
        <v>0.5564351851851852</v>
      </c>
      <c r="BO66" s="272">
        <v>155</v>
      </c>
      <c r="BP66" s="272" t="s">
        <v>805</v>
      </c>
      <c r="BQ66" s="275">
        <v>0.55648148148148147</v>
      </c>
      <c r="BR66" s="272">
        <v>162</v>
      </c>
      <c r="BS66" s="272" t="s">
        <v>805</v>
      </c>
      <c r="BT66" s="275">
        <v>0.55663194444444442</v>
      </c>
      <c r="BU66" s="272">
        <v>161</v>
      </c>
      <c r="BV66" s="272" t="s">
        <v>805</v>
      </c>
      <c r="BW66" s="275">
        <v>0.5566550925925926</v>
      </c>
      <c r="BX66" s="272">
        <v>164</v>
      </c>
      <c r="BY66" s="272" t="s">
        <v>805</v>
      </c>
      <c r="BZ66" s="275">
        <v>0.55666666666666664</v>
      </c>
      <c r="CA66" s="272">
        <v>165</v>
      </c>
      <c r="CB66" s="272" t="s">
        <v>805</v>
      </c>
      <c r="CC66" s="275">
        <v>0.55678240740740736</v>
      </c>
      <c r="CD66" s="272">
        <v>160</v>
      </c>
      <c r="CE66" s="272" t="s">
        <v>805</v>
      </c>
      <c r="CF66" s="275">
        <v>0.55701388888888892</v>
      </c>
      <c r="CG66" s="272">
        <v>159</v>
      </c>
      <c r="CH66" s="272" t="s">
        <v>805</v>
      </c>
      <c r="CI66" s="275">
        <v>0.55685185185185182</v>
      </c>
      <c r="CJ66" s="272">
        <v>166</v>
      </c>
      <c r="CK66" s="272" t="s">
        <v>805</v>
      </c>
      <c r="CL66" s="275">
        <v>0.55687500000000001</v>
      </c>
      <c r="EH66" s="276">
        <f t="shared" si="2"/>
        <v>1.699999999999946</v>
      </c>
      <c r="EI66" s="277">
        <f t="shared" si="3"/>
        <v>3.2500000000000284</v>
      </c>
      <c r="EJ66" s="277" t="str">
        <f>VLOOKUP(C66,Inscription!A:N,8)</f>
        <v>HENKY</v>
      </c>
      <c r="EK66" s="277" t="str">
        <f>VLOOKUP(C66,Inscription!A:N,9)</f>
        <v>EDOUARD</v>
      </c>
      <c r="EL66" s="272" t="str">
        <f>VLOOKUP(C66,Inscription!A:N,3)</f>
        <v>ASQ'O 2</v>
      </c>
      <c r="EM66" s="272" t="str">
        <f>VLOOKUP(C66,Inscription!A:N,4)</f>
        <v>Mixte</v>
      </c>
      <c r="EN66" s="272" t="str">
        <f>VLOOKUP(C66,Inscription!A:N,5)</f>
        <v>DH12</v>
      </c>
      <c r="EO66" s="272" t="str">
        <f>VLOOKUP(C66,Inscription!A:N,2)</f>
        <v>ASQO</v>
      </c>
      <c r="EP66" s="272" t="str">
        <f>VLOOKUP(C66,Inscription!A:N,6)</f>
        <v>27-2</v>
      </c>
      <c r="EQ66" s="272" t="s">
        <v>877</v>
      </c>
      <c r="ER66" s="272" t="str">
        <f>VLOOKUP(C66,Inscription!A:N,11)</f>
        <v>SO</v>
      </c>
    </row>
    <row r="67" spans="1:148" s="272" customFormat="1" hidden="1" x14ac:dyDescent="0.25">
      <c r="A67" s="272">
        <v>165</v>
      </c>
      <c r="B67" s="273">
        <v>44373.607858796298</v>
      </c>
      <c r="C67" s="272">
        <v>38443</v>
      </c>
      <c r="M67" s="275">
        <v>0.99998842592592585</v>
      </c>
      <c r="P67" s="297">
        <v>0.54533564814814817</v>
      </c>
      <c r="V67" s="275">
        <v>0.5640856481481481</v>
      </c>
      <c r="Z67" s="272" t="s">
        <v>874</v>
      </c>
      <c r="AA67" s="272" t="s">
        <v>592</v>
      </c>
      <c r="AC67" s="272" t="s">
        <v>281</v>
      </c>
      <c r="AS67" s="272">
        <v>13</v>
      </c>
      <c r="AT67" s="272">
        <v>34</v>
      </c>
      <c r="AV67" s="297">
        <v>1.0459143518518519</v>
      </c>
      <c r="AW67" s="272">
        <v>40</v>
      </c>
      <c r="AY67" s="297">
        <v>1.0476851851851852</v>
      </c>
      <c r="AZ67" s="272">
        <v>35</v>
      </c>
      <c r="BB67" s="297">
        <v>1.0485416666666667</v>
      </c>
      <c r="BC67" s="272">
        <v>35</v>
      </c>
      <c r="BE67" s="297">
        <v>1.0499537037037037</v>
      </c>
      <c r="BF67" s="272">
        <v>33</v>
      </c>
      <c r="BH67" s="297">
        <v>1.0511342592592594</v>
      </c>
      <c r="BI67" s="272">
        <v>34</v>
      </c>
      <c r="BK67" s="297">
        <v>1.052349537037037</v>
      </c>
      <c r="BL67" s="272">
        <v>31</v>
      </c>
      <c r="BN67" s="297">
        <v>1.0540046296296295</v>
      </c>
      <c r="BO67" s="272">
        <v>33</v>
      </c>
      <c r="BQ67" s="297">
        <v>1.0554050925925926</v>
      </c>
      <c r="BR67" s="272">
        <v>31</v>
      </c>
      <c r="BT67" s="297">
        <v>1.0567013888888888</v>
      </c>
      <c r="BU67" s="272">
        <v>36</v>
      </c>
      <c r="BW67" s="297">
        <v>1.0585995370370369</v>
      </c>
      <c r="BX67" s="272">
        <v>32</v>
      </c>
      <c r="BZ67" s="297">
        <v>1.0607060185185186</v>
      </c>
      <c r="CA67" s="272">
        <v>32</v>
      </c>
      <c r="CC67" s="297">
        <v>1.062337962962963</v>
      </c>
      <c r="CD67" s="272">
        <v>36</v>
      </c>
      <c r="CF67" s="275">
        <v>0.56350694444444438</v>
      </c>
      <c r="EH67" s="276">
        <f t="shared" si="2"/>
        <v>720.83333333333326</v>
      </c>
      <c r="EI67" s="277">
        <f t="shared" si="3"/>
        <v>26.999999999999904</v>
      </c>
      <c r="EJ67" s="277" t="str">
        <f>VLOOKUP(C67,Inscription!A:N,8)</f>
        <v>BADOR</v>
      </c>
      <c r="EK67" s="277" t="str">
        <f>VLOOKUP(C67,Inscription!A:N,9)</f>
        <v>CHARLES</v>
      </c>
      <c r="EL67" s="272" t="str">
        <f>VLOOKUP(C67,Inscription!A:N,3)</f>
        <v>VervinsO1</v>
      </c>
      <c r="EM67" s="272" t="str">
        <f>VLOOKUP(C67,Inscription!A:N,4)</f>
        <v>Homme</v>
      </c>
      <c r="EN67" s="272" t="str">
        <f>VLOOKUP(C67,Inscription!A:N,5)</f>
        <v>DH10</v>
      </c>
      <c r="EO67" s="272" t="str">
        <f>VLOOKUP(C67,Inscription!A:N,2)</f>
        <v>VervinsO</v>
      </c>
      <c r="EP67" s="272" t="str">
        <f>VLOOKUP(C67,Inscription!A:N,6)</f>
        <v>6-1</v>
      </c>
      <c r="EQ67" s="272" t="s">
        <v>877</v>
      </c>
      <c r="ER67" s="272" t="str">
        <f>VLOOKUP(C67,Inscription!A:N,11)</f>
        <v>SO</v>
      </c>
    </row>
    <row r="68" spans="1:148" s="272" customFormat="1" x14ac:dyDescent="0.25">
      <c r="A68" s="272">
        <v>166</v>
      </c>
      <c r="B68" s="273">
        <v>44373.608958333331</v>
      </c>
      <c r="C68" s="272">
        <v>210748</v>
      </c>
      <c r="M68" s="275">
        <v>0.99998842592592585</v>
      </c>
      <c r="P68" s="297">
        <v>1.0452083333333333</v>
      </c>
      <c r="V68" s="297">
        <v>1.0598842592592592</v>
      </c>
      <c r="Z68" s="272" t="s">
        <v>874</v>
      </c>
      <c r="AA68" s="272" t="s">
        <v>598</v>
      </c>
      <c r="AC68" s="272" t="s">
        <v>298</v>
      </c>
      <c r="AS68" s="272">
        <v>12</v>
      </c>
      <c r="AT68" s="272">
        <v>33</v>
      </c>
      <c r="AV68" s="297">
        <v>1.0456018518518519</v>
      </c>
      <c r="AW68" s="272">
        <v>34</v>
      </c>
      <c r="AY68" s="297">
        <v>1.046701388888889</v>
      </c>
      <c r="AZ68" s="272">
        <v>36</v>
      </c>
      <c r="BB68" s="297">
        <v>1.0479166666666666</v>
      </c>
      <c r="BC68" s="272">
        <v>33</v>
      </c>
      <c r="BE68" s="297">
        <v>1.0490625</v>
      </c>
      <c r="BF68" s="272">
        <v>35</v>
      </c>
      <c r="BH68" s="297">
        <v>1.050162037037037</v>
      </c>
      <c r="BI68" s="272">
        <v>35</v>
      </c>
      <c r="BK68" s="297">
        <v>1.0512152777777779</v>
      </c>
      <c r="BL68" s="272">
        <v>34</v>
      </c>
      <c r="BN68" s="297">
        <v>1.0520023148148148</v>
      </c>
      <c r="BO68" s="272">
        <v>31</v>
      </c>
      <c r="BQ68" s="297">
        <v>1.0534606481481481</v>
      </c>
      <c r="BR68" s="272">
        <v>32</v>
      </c>
      <c r="BT68" s="297">
        <v>1.0552314814814816</v>
      </c>
      <c r="BU68" s="272">
        <v>32</v>
      </c>
      <c r="BW68" s="297">
        <v>1.0566087962962962</v>
      </c>
      <c r="BX68" s="272">
        <v>31</v>
      </c>
      <c r="BZ68" s="297">
        <v>1.0576504629629631</v>
      </c>
      <c r="CA68" s="272">
        <v>36</v>
      </c>
      <c r="CC68" s="297">
        <v>1.0590856481481481</v>
      </c>
      <c r="EH68" s="276">
        <f t="shared" si="2"/>
        <v>0.56666666666686183</v>
      </c>
      <c r="EI68" s="277">
        <f t="shared" si="3"/>
        <v>21.133333333333333</v>
      </c>
      <c r="EJ68" s="277" t="str">
        <f>VLOOKUP(C68,Inscription!A:N,8)</f>
        <v>AVVISATI</v>
      </c>
      <c r="EK68" s="277" t="str">
        <f>VLOOKUP(C68,Inscription!A:N,9)</f>
        <v>MILO</v>
      </c>
      <c r="EL68" s="272" t="str">
        <f>VLOOKUP(C68,Inscription!A:N,3)</f>
        <v>ROP2</v>
      </c>
      <c r="EM68" s="272" t="str">
        <f>VLOOKUP(C68,Inscription!A:N,4)</f>
        <v>Mixte</v>
      </c>
      <c r="EN68" s="272" t="str">
        <f>VLOOKUP(C68,Inscription!A:N,5)</f>
        <v>DH10</v>
      </c>
      <c r="EO68" s="272" t="str">
        <f>VLOOKUP(C68,Inscription!A:N,2)</f>
        <v>ROP</v>
      </c>
      <c r="EP68" s="272" t="str">
        <f>VLOOKUP(C68,Inscription!A:N,6)</f>
        <v>9-1</v>
      </c>
      <c r="EQ68" s="272" t="s">
        <v>877</v>
      </c>
      <c r="ER68" s="272" t="str">
        <f>VLOOKUP(C68,Inscription!A:N,11)</f>
        <v>VERTE</v>
      </c>
    </row>
    <row r="69" spans="1:148" s="272" customFormat="1" hidden="1" x14ac:dyDescent="0.25">
      <c r="A69" s="272">
        <v>167</v>
      </c>
      <c r="B69" s="273">
        <v>44373.609293981484</v>
      </c>
      <c r="C69" s="272">
        <v>2141779</v>
      </c>
      <c r="L69" s="272" t="s">
        <v>805</v>
      </c>
      <c r="M69" s="275">
        <v>0.54237268518518522</v>
      </c>
      <c r="O69" s="272" t="s">
        <v>805</v>
      </c>
      <c r="P69" s="275">
        <v>0.54565972222222225</v>
      </c>
      <c r="U69" s="272" t="s">
        <v>805</v>
      </c>
      <c r="V69" s="275">
        <v>0.56164351851851857</v>
      </c>
      <c r="Z69" s="272" t="s">
        <v>874</v>
      </c>
      <c r="AA69" s="272" t="s">
        <v>590</v>
      </c>
      <c r="AC69" s="272" t="s">
        <v>298</v>
      </c>
      <c r="AS69" s="272">
        <v>13</v>
      </c>
      <c r="AT69" s="272">
        <v>31</v>
      </c>
      <c r="AU69" s="272" t="s">
        <v>805</v>
      </c>
      <c r="AV69" s="275">
        <v>0.54646990740740742</v>
      </c>
      <c r="AW69" s="272">
        <v>31</v>
      </c>
      <c r="AX69" s="272" t="s">
        <v>805</v>
      </c>
      <c r="AY69" s="275">
        <v>0.54790509259259257</v>
      </c>
      <c r="AZ69" s="272">
        <v>34</v>
      </c>
      <c r="BA69" s="272" t="s">
        <v>805</v>
      </c>
      <c r="BB69" s="275">
        <v>0.54893518518518525</v>
      </c>
      <c r="BC69" s="272">
        <v>32</v>
      </c>
      <c r="BD69" s="272" t="s">
        <v>805</v>
      </c>
      <c r="BE69" s="275">
        <v>0.55081018518518521</v>
      </c>
      <c r="BF69" s="272">
        <v>33</v>
      </c>
      <c r="BG69" s="272" t="s">
        <v>805</v>
      </c>
      <c r="BH69" s="275">
        <v>0.55145833333333327</v>
      </c>
      <c r="BI69" s="272">
        <v>33</v>
      </c>
      <c r="BJ69" s="272" t="s">
        <v>805</v>
      </c>
      <c r="BK69" s="275">
        <v>0.55248842592592595</v>
      </c>
      <c r="BL69" s="272">
        <v>39</v>
      </c>
      <c r="BM69" s="272" t="s">
        <v>805</v>
      </c>
      <c r="BN69" s="275">
        <v>0.55379629629629623</v>
      </c>
      <c r="BO69" s="272">
        <v>34</v>
      </c>
      <c r="BP69" s="272" t="s">
        <v>805</v>
      </c>
      <c r="BQ69" s="275">
        <v>0.55494212962962963</v>
      </c>
      <c r="BR69" s="272">
        <v>36</v>
      </c>
      <c r="BS69" s="272" t="s">
        <v>805</v>
      </c>
      <c r="BT69" s="275">
        <v>0.55631944444444448</v>
      </c>
      <c r="BU69" s="272">
        <v>35</v>
      </c>
      <c r="BV69" s="272" t="s">
        <v>805</v>
      </c>
      <c r="BW69" s="275">
        <v>0.55766203703703698</v>
      </c>
      <c r="BX69" s="272">
        <v>32</v>
      </c>
      <c r="BY69" s="272" t="s">
        <v>805</v>
      </c>
      <c r="BZ69" s="303">
        <v>0.55898148148148141</v>
      </c>
      <c r="CA69" s="272">
        <v>36</v>
      </c>
      <c r="CB69" s="272" t="s">
        <v>805</v>
      </c>
      <c r="CC69" s="275">
        <v>0.56011574074074078</v>
      </c>
      <c r="CD69" s="272">
        <v>35</v>
      </c>
      <c r="CE69" s="272" t="s">
        <v>805</v>
      </c>
      <c r="CF69" s="275">
        <v>0.56126157407407407</v>
      </c>
      <c r="EH69" s="276">
        <f t="shared" si="2"/>
        <v>1.1666666666666359</v>
      </c>
      <c r="EI69" s="277">
        <f t="shared" si="3"/>
        <v>23.016666666666694</v>
      </c>
      <c r="EJ69" s="277" t="str">
        <f>VLOOKUP(C69,Inscription!A:N,8)</f>
        <v>GASTINEAU</v>
      </c>
      <c r="EK69" s="277" t="str">
        <f>VLOOKUP(C69,Inscription!A:N,9)</f>
        <v>TIAGO</v>
      </c>
      <c r="EL69" s="272" t="str">
        <f>VLOOKUP(C69,Inscription!A:N,3)</f>
        <v>ROP1</v>
      </c>
      <c r="EM69" s="272" t="str">
        <f>VLOOKUP(C69,Inscription!A:N,4)</f>
        <v>Homme</v>
      </c>
      <c r="EN69" s="272" t="str">
        <f>VLOOKUP(C69,Inscription!A:N,5)</f>
        <v>DH10</v>
      </c>
      <c r="EO69" s="272" t="str">
        <f>VLOOKUP(C69,Inscription!A:N,2)</f>
        <v>ROP</v>
      </c>
      <c r="EP69" s="272" t="str">
        <f>VLOOKUP(C69,Inscription!A:N,6)</f>
        <v>5-1</v>
      </c>
      <c r="EQ69" s="272" t="s">
        <v>877</v>
      </c>
      <c r="ER69" s="272" t="str">
        <f>VLOOKUP(C69,Inscription!A:N,11)</f>
        <v>VERTE</v>
      </c>
    </row>
    <row r="70" spans="1:148" s="272" customFormat="1" hidden="1" x14ac:dyDescent="0.25">
      <c r="A70" s="272">
        <v>168</v>
      </c>
      <c r="B70" s="273">
        <v>44373.609490740739</v>
      </c>
      <c r="C70" s="272">
        <v>239684</v>
      </c>
      <c r="M70" s="275">
        <v>0.99998842592592585</v>
      </c>
      <c r="P70" s="297">
        <v>0.54560185185185184</v>
      </c>
      <c r="V70" s="275">
        <v>0.56343750000000004</v>
      </c>
      <c r="Z70" s="272" t="s">
        <v>874</v>
      </c>
      <c r="AA70" s="272" t="s">
        <v>596</v>
      </c>
      <c r="AC70" s="272" t="s">
        <v>250</v>
      </c>
      <c r="AS70" s="272">
        <v>12</v>
      </c>
      <c r="AT70" s="272">
        <v>34</v>
      </c>
      <c r="AV70" s="297">
        <v>1.0460532407407408</v>
      </c>
      <c r="AW70" s="272">
        <v>35</v>
      </c>
      <c r="AY70" s="297">
        <v>1.0470833333333334</v>
      </c>
      <c r="AZ70" s="272">
        <v>35</v>
      </c>
      <c r="BB70" s="297">
        <v>1.0478125</v>
      </c>
      <c r="BC70" s="272">
        <v>34</v>
      </c>
      <c r="BE70" s="297">
        <v>1.0486111111111112</v>
      </c>
      <c r="BF70" s="272">
        <v>33</v>
      </c>
      <c r="BH70" s="297">
        <v>1.0496643518518518</v>
      </c>
      <c r="BI70" s="272">
        <v>33</v>
      </c>
      <c r="BK70" s="297">
        <v>1.0507986111111112</v>
      </c>
      <c r="BL70" s="272">
        <v>36</v>
      </c>
      <c r="BN70" s="303">
        <v>1.052511574074074</v>
      </c>
      <c r="BO70" s="272">
        <v>111</v>
      </c>
      <c r="BQ70" s="303">
        <v>1.0552314814814816</v>
      </c>
      <c r="BR70" s="272">
        <v>31</v>
      </c>
      <c r="BT70" s="303">
        <v>1.0568055555555556</v>
      </c>
      <c r="BU70" s="272">
        <v>31</v>
      </c>
      <c r="BW70" s="303">
        <v>1.0584143518518518</v>
      </c>
      <c r="BX70" s="272">
        <v>32</v>
      </c>
      <c r="BZ70" s="303">
        <v>1.0606828703703703</v>
      </c>
      <c r="CA70" s="272">
        <v>36</v>
      </c>
      <c r="CC70" s="275">
        <v>0.56252314814814819</v>
      </c>
      <c r="EH70" s="276">
        <f t="shared" si="2"/>
        <v>720.65000000000009</v>
      </c>
      <c r="EI70" s="277">
        <f t="shared" si="3"/>
        <v>25.683333333333405</v>
      </c>
      <c r="EJ70" s="277" t="str">
        <f>VLOOKUP(C70,Inscription!A:N,8)</f>
        <v>GILBERT</v>
      </c>
      <c r="EK70" s="277" t="str">
        <f>VLOOKUP(C70,Inscription!A:N,9)</f>
        <v>GABRIEL</v>
      </c>
      <c r="EL70" s="272" t="str">
        <f>VLOOKUP(C70,Inscription!A:N,3)</f>
        <v>OPA1</v>
      </c>
      <c r="EM70" s="272" t="str">
        <f>VLOOKUP(C70,Inscription!A:N,4)</f>
        <v>Mixte</v>
      </c>
      <c r="EN70" s="272" t="str">
        <f>VLOOKUP(C70,Inscription!A:N,5)</f>
        <v>DH10</v>
      </c>
      <c r="EO70" s="272" t="str">
        <f>VLOOKUP(C70,Inscription!A:N,2)</f>
        <v>OPA</v>
      </c>
      <c r="EP70" s="272" t="str">
        <f>VLOOKUP(C70,Inscription!A:N,6)</f>
        <v>8-1</v>
      </c>
      <c r="EQ70" s="272" t="s">
        <v>877</v>
      </c>
      <c r="ER70" s="272" t="str">
        <f>VLOOKUP(C70,Inscription!A:N,11)</f>
        <v>VERTE</v>
      </c>
    </row>
    <row r="71" spans="1:148" s="272" customFormat="1" hidden="1" x14ac:dyDescent="0.25">
      <c r="A71" s="272">
        <v>169</v>
      </c>
      <c r="B71" s="273">
        <v>44373.610092592593</v>
      </c>
      <c r="C71" s="272">
        <v>228368</v>
      </c>
      <c r="M71" s="275">
        <v>0.99998842592592585</v>
      </c>
      <c r="P71" s="297">
        <v>1.0450462962962963</v>
      </c>
      <c r="V71" s="297">
        <v>1.0591435185185185</v>
      </c>
      <c r="Z71" s="272" t="s">
        <v>874</v>
      </c>
      <c r="AA71" s="272" t="s">
        <v>602</v>
      </c>
      <c r="AC71" s="272" t="s">
        <v>240</v>
      </c>
      <c r="AS71" s="272">
        <v>12</v>
      </c>
      <c r="AT71" s="272">
        <v>33</v>
      </c>
      <c r="AV71" s="297">
        <v>1.0453935185185186</v>
      </c>
      <c r="AW71" s="272">
        <v>33</v>
      </c>
      <c r="AY71" s="297">
        <v>1.0462731481481482</v>
      </c>
      <c r="AZ71" s="272">
        <v>35</v>
      </c>
      <c r="BB71" s="297">
        <v>1.0471874999999999</v>
      </c>
      <c r="BC71" s="272">
        <v>35</v>
      </c>
      <c r="BE71" s="297">
        <v>1.0478819444444445</v>
      </c>
      <c r="BF71" s="272">
        <v>34</v>
      </c>
      <c r="BH71" s="303">
        <v>1.0486458333333333</v>
      </c>
      <c r="BI71" s="272">
        <v>34</v>
      </c>
      <c r="BK71" s="303">
        <v>1.0496296296296297</v>
      </c>
      <c r="BL71" s="272">
        <v>31</v>
      </c>
      <c r="BN71" s="303">
        <v>1.0509143518518518</v>
      </c>
      <c r="BO71" s="272">
        <v>31</v>
      </c>
      <c r="BQ71" s="303">
        <v>1.0527662037037038</v>
      </c>
      <c r="BR71" s="272">
        <v>36</v>
      </c>
      <c r="BT71" s="303">
        <v>1.0542013888888888</v>
      </c>
      <c r="BU71" s="272">
        <v>36</v>
      </c>
      <c r="BW71" s="303">
        <v>1.0559143518518519</v>
      </c>
      <c r="BX71" s="272">
        <v>32</v>
      </c>
      <c r="BZ71" s="303">
        <v>1.0576851851851852</v>
      </c>
      <c r="CA71" s="272">
        <v>32</v>
      </c>
      <c r="CC71" s="303">
        <v>1.0588425925925926</v>
      </c>
      <c r="EH71" s="276">
        <f t="shared" si="2"/>
        <v>0.50000000000007816</v>
      </c>
      <c r="EI71" s="277">
        <f t="shared" si="3"/>
        <v>20.299999999999976</v>
      </c>
      <c r="EJ71" s="277" t="str">
        <f>VLOOKUP(C71,Inscription!A:N,8)</f>
        <v>DERLOT</v>
      </c>
      <c r="EK71" s="277" t="str">
        <f>VLOOKUP(C71,Inscription!A:N,9)</f>
        <v>ALIX</v>
      </c>
      <c r="EL71" s="272" t="str">
        <f>VLOOKUP(C71,Inscription!A:N,3)</f>
        <v>TOMBALISE</v>
      </c>
      <c r="EM71" s="272" t="str">
        <f>VLOOKUP(C71,Inscription!A:N,4)</f>
        <v>Open</v>
      </c>
      <c r="EN71" s="272" t="str">
        <f>VLOOKUP(C71,Inscription!A:N,5)</f>
        <v>DH10</v>
      </c>
      <c r="EO71" s="272" t="str">
        <f>VLOOKUP(C71,Inscription!A:N,2)</f>
        <v>Balise77</v>
      </c>
      <c r="EP71" s="272" t="str">
        <f>VLOOKUP(C71,Inscription!A:N,6)</f>
        <v>10-1</v>
      </c>
      <c r="EQ71" s="272" t="s">
        <v>877</v>
      </c>
      <c r="ER71" s="272" t="str">
        <f>VLOOKUP(C71,Inscription!A:N,11)</f>
        <v>VERTE</v>
      </c>
    </row>
    <row r="72" spans="1:148" s="272" customFormat="1" hidden="1" x14ac:dyDescent="0.25">
      <c r="A72" s="272">
        <v>172</v>
      </c>
      <c r="B72" s="273">
        <v>44373.611701388887</v>
      </c>
      <c r="C72" s="272">
        <v>2039908</v>
      </c>
      <c r="L72" s="272" t="s">
        <v>805</v>
      </c>
      <c r="M72" s="275">
        <v>0.54168981481481482</v>
      </c>
      <c r="O72" s="272" t="s">
        <v>805</v>
      </c>
      <c r="P72" s="275">
        <v>0.54584490740740743</v>
      </c>
      <c r="U72" s="272" t="s">
        <v>805</v>
      </c>
      <c r="V72" s="275">
        <v>0.56839120370370366</v>
      </c>
      <c r="Z72" s="272" t="s">
        <v>874</v>
      </c>
      <c r="AA72" s="272" t="s">
        <v>871</v>
      </c>
      <c r="AC72" s="272" t="s">
        <v>29</v>
      </c>
      <c r="AS72" s="272">
        <v>12</v>
      </c>
      <c r="AT72" s="272">
        <v>33</v>
      </c>
      <c r="AU72" s="272" t="s">
        <v>805</v>
      </c>
      <c r="AV72" s="275">
        <v>0.54650462962962965</v>
      </c>
      <c r="AW72" s="272">
        <v>33</v>
      </c>
      <c r="AX72" s="272" t="s">
        <v>805</v>
      </c>
      <c r="AY72" s="275">
        <v>0.54973379629629626</v>
      </c>
      <c r="AZ72" s="272">
        <v>31</v>
      </c>
      <c r="BA72" s="272" t="s">
        <v>805</v>
      </c>
      <c r="BB72" s="275">
        <v>0.55098379629629635</v>
      </c>
      <c r="BC72" s="272">
        <v>31</v>
      </c>
      <c r="BD72" s="272" t="s">
        <v>805</v>
      </c>
      <c r="BE72" s="275">
        <v>0.55244212962962969</v>
      </c>
      <c r="BF72" s="272">
        <v>35</v>
      </c>
      <c r="BG72" s="272" t="s">
        <v>805</v>
      </c>
      <c r="BH72" s="303">
        <v>0.55401620370370364</v>
      </c>
      <c r="BI72" s="272">
        <v>35</v>
      </c>
      <c r="BJ72" s="272" t="s">
        <v>805</v>
      </c>
      <c r="BK72" s="303">
        <v>0.55504629629629632</v>
      </c>
      <c r="BL72" s="272">
        <v>34</v>
      </c>
      <c r="BM72" s="272" t="s">
        <v>805</v>
      </c>
      <c r="BN72" s="303">
        <v>0.55961805555555555</v>
      </c>
      <c r="BO72" s="272">
        <v>34</v>
      </c>
      <c r="BP72" s="272" t="s">
        <v>805</v>
      </c>
      <c r="BQ72" s="303">
        <v>0.56074074074074076</v>
      </c>
      <c r="BR72" s="272">
        <v>32</v>
      </c>
      <c r="BS72" s="272" t="s">
        <v>805</v>
      </c>
      <c r="BT72" s="303">
        <v>0.56274305555555559</v>
      </c>
      <c r="BU72" s="272">
        <v>32</v>
      </c>
      <c r="BV72" s="272" t="s">
        <v>805</v>
      </c>
      <c r="BW72" s="303">
        <v>0.56469907407407405</v>
      </c>
      <c r="BX72" s="272">
        <v>36</v>
      </c>
      <c r="BY72" s="272" t="s">
        <v>805</v>
      </c>
      <c r="BZ72" s="303">
        <v>0.56631944444444449</v>
      </c>
      <c r="CA72" s="272">
        <v>36</v>
      </c>
      <c r="CB72" s="272" t="s">
        <v>805</v>
      </c>
      <c r="CC72" s="303">
        <v>0.56768518518518518</v>
      </c>
      <c r="EH72" s="276">
        <f t="shared" ref="EH72:EH74" si="4">(AV72-P72)*60*24</f>
        <v>0.94999999999998863</v>
      </c>
      <c r="EI72" s="277">
        <f t="shared" ref="EI72:EI74" si="5">(V72-P72)*60*24</f>
        <v>32.466666666666569</v>
      </c>
      <c r="EJ72" s="277" t="str">
        <f>VLOOKUP(C72,Inscription!A:N,8)</f>
        <v>NATHAN</v>
      </c>
      <c r="EK72" s="277" t="str">
        <f>VLOOKUP(C72,Inscription!A:N,9)</f>
        <v>LOUISE</v>
      </c>
      <c r="EL72" s="272" t="str">
        <f>VLOOKUP(C72,Inscription!A:N,3)</f>
        <v>GO78-7</v>
      </c>
      <c r="EM72" s="272" t="str">
        <f>VLOOKUP(C72,Inscription!A:N,4)</f>
        <v>Dame</v>
      </c>
      <c r="EN72" s="272" t="str">
        <f>VLOOKUP(C72,Inscription!A:N,5)</f>
        <v>DH10</v>
      </c>
      <c r="EO72" s="272" t="str">
        <f>VLOOKUP(C72,Inscription!A:N,2)</f>
        <v>GO 78</v>
      </c>
      <c r="EP72" s="272" t="str">
        <f>VLOOKUP(C72,Inscription!A:N,6)</f>
        <v>2-1</v>
      </c>
      <c r="EQ72" s="272" t="s">
        <v>877</v>
      </c>
      <c r="ER72" s="272" t="str">
        <f>VLOOKUP(C72,Inscription!A:N,11)</f>
        <v>VERTE</v>
      </c>
    </row>
    <row r="73" spans="1:148" s="272" customFormat="1" hidden="1" x14ac:dyDescent="0.25">
      <c r="A73" s="272">
        <v>173</v>
      </c>
      <c r="B73" s="273">
        <v>44373.611875000002</v>
      </c>
      <c r="C73" s="272">
        <v>334434</v>
      </c>
      <c r="M73" s="275">
        <v>0.99998842592592585</v>
      </c>
      <c r="P73" s="297">
        <v>0.54592592592592593</v>
      </c>
      <c r="V73" s="275">
        <v>0.56809027777777776</v>
      </c>
      <c r="Z73" s="272" t="s">
        <v>874</v>
      </c>
      <c r="AA73" s="272" t="s">
        <v>872</v>
      </c>
      <c r="AS73" s="272">
        <v>12</v>
      </c>
      <c r="AT73" s="272">
        <v>34</v>
      </c>
      <c r="AV73" s="297">
        <v>1.046886574074074</v>
      </c>
      <c r="AW73" s="272">
        <v>33</v>
      </c>
      <c r="AY73" s="297">
        <v>1.0485185185185186</v>
      </c>
      <c r="AZ73" s="272">
        <v>35</v>
      </c>
      <c r="BB73" s="297">
        <v>1.0499189814814816</v>
      </c>
      <c r="BC73" s="272">
        <v>34</v>
      </c>
      <c r="BE73" s="297">
        <v>1.0511342592592594</v>
      </c>
      <c r="BF73" s="272">
        <v>31</v>
      </c>
      <c r="BH73" s="303">
        <v>1.0532175925925926</v>
      </c>
      <c r="BI73" s="272">
        <v>35</v>
      </c>
      <c r="BK73" s="303">
        <v>1.0549884259259259</v>
      </c>
      <c r="BL73" s="272">
        <v>33</v>
      </c>
      <c r="BN73" s="303">
        <v>1.0566782407407407</v>
      </c>
      <c r="BO73" s="272">
        <v>36</v>
      </c>
      <c r="BQ73" s="303">
        <v>1.0585763888888888</v>
      </c>
      <c r="BR73" s="272">
        <v>32</v>
      </c>
      <c r="BT73" s="303">
        <v>1.061400462962963</v>
      </c>
      <c r="BU73" s="272">
        <v>32</v>
      </c>
      <c r="BW73" s="303">
        <v>0.56351851851851853</v>
      </c>
      <c r="BX73" s="272">
        <v>36</v>
      </c>
      <c r="BZ73" s="303">
        <v>0.56519675925925927</v>
      </c>
      <c r="CA73" s="272">
        <v>31</v>
      </c>
      <c r="CC73" s="303">
        <v>0.56733796296296302</v>
      </c>
      <c r="EH73" s="276">
        <f t="shared" si="4"/>
        <v>721.38333333333333</v>
      </c>
      <c r="EI73" s="277">
        <f t="shared" si="5"/>
        <v>31.916666666666647</v>
      </c>
      <c r="EJ73" s="277" t="str">
        <f>VLOOKUP(C73,Inscription!A:N,8)</f>
        <v>ORSOLA</v>
      </c>
      <c r="EK73" s="277" t="str">
        <f>VLOOKUP(C73,Inscription!A:N,9)</f>
        <v>STANISLAS</v>
      </c>
      <c r="EL73" s="272" t="str">
        <f>VLOOKUP(C73,Inscription!A:N,3)</f>
        <v>GO78-9</v>
      </c>
      <c r="EM73" s="272" t="str">
        <f>VLOOKUP(C73,Inscription!A:N,4)</f>
        <v>Open</v>
      </c>
      <c r="EN73" s="272" t="str">
        <f>VLOOKUP(C73,Inscription!A:N,5)</f>
        <v>DH10</v>
      </c>
      <c r="EO73" s="272" t="str">
        <f>VLOOKUP(C73,Inscription!A:N,2)</f>
        <v>GO 78</v>
      </c>
      <c r="EP73" s="272" t="str">
        <f>VLOOKUP(C73,Inscription!A:N,6)</f>
        <v>11-1</v>
      </c>
      <c r="EQ73" s="272" t="s">
        <v>877</v>
      </c>
      <c r="ER73" s="272" t="str">
        <f>VLOOKUP(C73,Inscription!A:N,11)</f>
        <v>VERTE</v>
      </c>
    </row>
    <row r="74" spans="1:148" s="272" customFormat="1" hidden="1" x14ac:dyDescent="0.25">
      <c r="A74" s="272">
        <v>174</v>
      </c>
      <c r="B74" s="273">
        <v>44373.613888888889</v>
      </c>
      <c r="C74" s="272">
        <v>2086248</v>
      </c>
      <c r="L74" s="272" t="s">
        <v>805</v>
      </c>
      <c r="M74" s="275">
        <v>0.5413310185185185</v>
      </c>
      <c r="O74" s="272" t="s">
        <v>805</v>
      </c>
      <c r="P74" s="275">
        <v>0.54540509259259262</v>
      </c>
      <c r="U74" s="272" t="s">
        <v>805</v>
      </c>
      <c r="V74" s="275">
        <v>0.56708333333333327</v>
      </c>
      <c r="Z74" s="272" t="s">
        <v>874</v>
      </c>
      <c r="AA74" s="272" t="s">
        <v>873</v>
      </c>
      <c r="AC74" s="272" t="s">
        <v>142</v>
      </c>
      <c r="AS74" s="272">
        <v>12</v>
      </c>
      <c r="AT74" s="272">
        <v>34</v>
      </c>
      <c r="AU74" s="272" t="s">
        <v>805</v>
      </c>
      <c r="AV74" s="275">
        <v>0.54734953703703704</v>
      </c>
      <c r="AW74" s="272">
        <v>31</v>
      </c>
      <c r="AX74" s="272" t="s">
        <v>805</v>
      </c>
      <c r="AY74" s="275">
        <v>0.55040509259259263</v>
      </c>
      <c r="AZ74" s="272">
        <v>35</v>
      </c>
      <c r="BA74" s="272" t="s">
        <v>805</v>
      </c>
      <c r="BB74" s="303">
        <v>0.55155092592592592</v>
      </c>
      <c r="BC74" s="272">
        <v>35</v>
      </c>
      <c r="BD74" s="272" t="s">
        <v>805</v>
      </c>
      <c r="BE74" s="303">
        <v>0.55261574074074071</v>
      </c>
      <c r="BF74" s="272">
        <v>31</v>
      </c>
      <c r="BG74" s="272" t="s">
        <v>805</v>
      </c>
      <c r="BH74" s="303">
        <v>0.55407407407407405</v>
      </c>
      <c r="BI74" s="272">
        <v>34</v>
      </c>
      <c r="BJ74" s="272" t="s">
        <v>805</v>
      </c>
      <c r="BK74" s="303">
        <v>0.55563657407407407</v>
      </c>
      <c r="BL74" s="272">
        <v>32</v>
      </c>
      <c r="BM74" s="272" t="s">
        <v>805</v>
      </c>
      <c r="BN74" s="303">
        <v>0.55782407407407408</v>
      </c>
      <c r="BO74" s="272">
        <v>33</v>
      </c>
      <c r="BP74" s="272" t="s">
        <v>805</v>
      </c>
      <c r="BQ74" s="303">
        <v>0.55877314814814816</v>
      </c>
      <c r="BR74" s="272">
        <v>36</v>
      </c>
      <c r="BS74" s="272" t="s">
        <v>805</v>
      </c>
      <c r="BT74" s="303">
        <v>0.5606944444444445</v>
      </c>
      <c r="BU74" s="272">
        <v>36</v>
      </c>
      <c r="BV74" s="272" t="s">
        <v>805</v>
      </c>
      <c r="BW74" s="303">
        <v>0.56237268518518524</v>
      </c>
      <c r="BX74" s="272">
        <v>33</v>
      </c>
      <c r="BY74" s="272" t="s">
        <v>805</v>
      </c>
      <c r="BZ74" s="303">
        <v>0.56401620370370364</v>
      </c>
      <c r="CA74" s="272">
        <v>32</v>
      </c>
      <c r="CB74" s="272" t="s">
        <v>805</v>
      </c>
      <c r="CC74" s="303">
        <v>0.56664351851851846</v>
      </c>
      <c r="EH74" s="276">
        <f t="shared" si="4"/>
        <v>2.7999999999999581</v>
      </c>
      <c r="EI74" s="277">
        <f t="shared" si="5"/>
        <v>31.216666666666537</v>
      </c>
      <c r="EJ74" s="277" t="str">
        <f>VLOOKUP(C74,Inscription!A:N,8)</f>
        <v>THALIA</v>
      </c>
      <c r="EK74" s="277" t="str">
        <f>VLOOKUP(C74,Inscription!A:N,9)</f>
        <v>THALIA</v>
      </c>
      <c r="EL74" s="272" t="str">
        <f>VLOOKUP(C74,Inscription!A:N,3)</f>
        <v>ESPAD2</v>
      </c>
      <c r="EM74" s="272" t="str">
        <f>VLOOKUP(C74,Inscription!A:N,4)</f>
        <v>Mixte</v>
      </c>
      <c r="EN74" s="272" t="str">
        <f>VLOOKUP(C74,Inscription!A:N,5)</f>
        <v>DH10</v>
      </c>
      <c r="EO74" s="272" t="str">
        <f>VLOOKUP(C74,Inscription!A:N,2)</f>
        <v>ESPAD</v>
      </c>
      <c r="EP74" s="272" t="str">
        <f>VLOOKUP(C74,Inscription!A:N,6)</f>
        <v>7-1</v>
      </c>
      <c r="EQ74" s="272" t="s">
        <v>877</v>
      </c>
      <c r="ER74" s="272" t="str">
        <f>VLOOKUP(C74,Inscription!A:N,11)</f>
        <v>SO</v>
      </c>
    </row>
    <row r="75" spans="1:148" s="272" customFormat="1" hidden="1" x14ac:dyDescent="0.25">
      <c r="A75" s="272">
        <v>32</v>
      </c>
      <c r="B75" s="273">
        <v>40976.281493055554</v>
      </c>
      <c r="C75" s="274">
        <v>1020707</v>
      </c>
      <c r="L75" s="272" t="s">
        <v>805</v>
      </c>
      <c r="M75" s="275">
        <v>0.58328703703703699</v>
      </c>
      <c r="O75" s="272" t="s">
        <v>805</v>
      </c>
      <c r="P75" s="275">
        <v>0.58502314814814815</v>
      </c>
      <c r="U75" s="272" t="s">
        <v>805</v>
      </c>
      <c r="V75" s="275">
        <v>0.60387731481481477</v>
      </c>
      <c r="Z75" s="272" t="s">
        <v>574</v>
      </c>
      <c r="AA75" s="272" t="s">
        <v>878</v>
      </c>
      <c r="AS75" s="272">
        <v>10</v>
      </c>
      <c r="AT75" s="272">
        <v>114</v>
      </c>
      <c r="AU75" s="272" t="s">
        <v>805</v>
      </c>
      <c r="AV75" s="275">
        <v>0.58935185185185179</v>
      </c>
      <c r="AW75" s="272">
        <v>101</v>
      </c>
      <c r="AX75" s="272" t="s">
        <v>805</v>
      </c>
      <c r="AY75" s="272">
        <v>0.59</v>
      </c>
      <c r="AZ75" s="272">
        <v>107</v>
      </c>
      <c r="BA75" s="272" t="s">
        <v>805</v>
      </c>
      <c r="BB75" s="272">
        <v>0.59062500000000007</v>
      </c>
      <c r="BC75" s="272">
        <v>125</v>
      </c>
      <c r="BD75" s="272" t="s">
        <v>805</v>
      </c>
      <c r="BE75" s="272">
        <v>0.59261574074074075</v>
      </c>
      <c r="BF75" s="272">
        <v>111</v>
      </c>
      <c r="BG75" s="272" t="s">
        <v>805</v>
      </c>
      <c r="BH75" s="272">
        <v>0.59324074074074074</v>
      </c>
      <c r="BI75" s="272">
        <v>119</v>
      </c>
      <c r="BJ75" s="272" t="s">
        <v>805</v>
      </c>
      <c r="BK75" s="272">
        <v>0.59449074074074071</v>
      </c>
      <c r="BL75" s="272">
        <v>121</v>
      </c>
      <c r="BM75" s="272" t="s">
        <v>805</v>
      </c>
      <c r="BN75" s="272">
        <v>0.59684027777777782</v>
      </c>
      <c r="BO75" s="272">
        <v>102</v>
      </c>
      <c r="BP75" s="272" t="s">
        <v>805</v>
      </c>
      <c r="BQ75" s="272">
        <v>0.59788194444444442</v>
      </c>
      <c r="BR75" s="272">
        <v>103</v>
      </c>
      <c r="BS75" s="272" t="s">
        <v>805</v>
      </c>
      <c r="BT75" s="272">
        <v>0.60015046296296293</v>
      </c>
      <c r="BU75" s="272">
        <v>109</v>
      </c>
      <c r="BV75" s="272" t="s">
        <v>805</v>
      </c>
      <c r="BW75" s="272">
        <v>0.60271990740740744</v>
      </c>
      <c r="EH75" s="276">
        <f t="shared" ref="EH75:EH103" si="6">(AV75-P75)*60*24</f>
        <v>6.2333333333332419</v>
      </c>
      <c r="EI75" s="277">
        <f t="shared" ref="EI75:EI103" si="7">(V75-P75)*60*24</f>
        <v>27.149999999999928</v>
      </c>
      <c r="EJ75" s="277" t="str">
        <f>VLOOKUP(C75,Inscription!A:N,8)</f>
        <v>BADOR</v>
      </c>
      <c r="EK75" s="277" t="str">
        <f>VLOOKUP(C75,Inscription!A:N,9)</f>
        <v>ELOÏSE</v>
      </c>
      <c r="EL75" s="272" t="str">
        <f>VLOOKUP(C75,Inscription!A:N,3)</f>
        <v>VervinsO4</v>
      </c>
      <c r="EM75" s="272" t="str">
        <f>VLOOKUP(C75,Inscription!A:N,4)</f>
        <v>Mixte</v>
      </c>
      <c r="EN75" s="272" t="str">
        <f>VLOOKUP(C75,Inscription!A:N,5)</f>
        <v>DH12</v>
      </c>
      <c r="EO75" s="272" t="str">
        <f>VLOOKUP(C75,Inscription!A:N,2)</f>
        <v>VervinsO</v>
      </c>
      <c r="EP75" s="272" t="str">
        <f>VLOOKUP(C75,Inscription!A:N,6)</f>
        <v>23-2</v>
      </c>
      <c r="EQ75" s="272" t="s">
        <v>877</v>
      </c>
      <c r="ER75" s="272" t="str">
        <f>VLOOKUP(C75,Inscription!A:N,11)</f>
        <v>SO</v>
      </c>
    </row>
    <row r="76" spans="1:148" s="272" customFormat="1" hidden="1" x14ac:dyDescent="0.25">
      <c r="A76" s="272">
        <v>33</v>
      </c>
      <c r="B76" s="273">
        <v>40976.2815625</v>
      </c>
      <c r="C76" s="274">
        <v>228684</v>
      </c>
      <c r="M76" s="275">
        <v>0.58329861111111114</v>
      </c>
      <c r="P76" s="275">
        <v>0.58503472222222219</v>
      </c>
      <c r="V76" s="275">
        <v>0.60388888888888892</v>
      </c>
      <c r="Z76" s="272" t="s">
        <v>574</v>
      </c>
      <c r="AS76" s="272">
        <v>7</v>
      </c>
      <c r="AT76" s="272">
        <v>112</v>
      </c>
      <c r="AV76" s="275">
        <v>0.58833333333333326</v>
      </c>
      <c r="AW76" s="272">
        <v>103</v>
      </c>
      <c r="AY76" s="272">
        <v>0.58916666666666673</v>
      </c>
      <c r="AZ76" s="272">
        <v>118</v>
      </c>
      <c r="BB76" s="272">
        <v>0.59024305555555556</v>
      </c>
      <c r="BC76" s="272">
        <v>117</v>
      </c>
      <c r="BE76" s="272">
        <v>0.59267361111111116</v>
      </c>
      <c r="BF76" s="272">
        <v>116</v>
      </c>
      <c r="BH76" s="272">
        <v>0.59337962962962965</v>
      </c>
      <c r="BI76" s="272">
        <v>120</v>
      </c>
      <c r="BK76" s="272">
        <v>0.59452546296296294</v>
      </c>
      <c r="BL76" s="272">
        <v>101</v>
      </c>
      <c r="BN76" s="272">
        <v>0.60266203703703702</v>
      </c>
      <c r="EH76" s="276">
        <f t="shared" si="6"/>
        <v>4.7499999999999432</v>
      </c>
      <c r="EI76" s="277"/>
      <c r="EJ76" s="277" t="str">
        <f>VLOOKUP(C76,Inscription!A:N,8)</f>
        <v>DEVLIEGER</v>
      </c>
      <c r="EK76" s="277" t="str">
        <f>VLOOKUP(C76,Inscription!A:N,9)</f>
        <v>THOMAS</v>
      </c>
      <c r="EL76" s="272" t="str">
        <f>VLOOKUP(C76,Inscription!A:N,3)</f>
        <v>VervinsO4</v>
      </c>
      <c r="EM76" s="272" t="str">
        <f>VLOOKUP(C76,Inscription!A:N,4)</f>
        <v>Mixte</v>
      </c>
      <c r="EN76" s="272" t="str">
        <f>VLOOKUP(C76,Inscription!A:N,5)</f>
        <v>DH12</v>
      </c>
      <c r="EO76" s="272" t="str">
        <f>VLOOKUP(C76,Inscription!A:N,2)</f>
        <v>VervinsO</v>
      </c>
      <c r="EP76" s="272" t="str">
        <f>VLOOKUP(C76,Inscription!A:N,6)</f>
        <v>23-1</v>
      </c>
      <c r="EQ76" s="272" t="s">
        <v>877</v>
      </c>
      <c r="ER76" s="272" t="str">
        <f>VLOOKUP(C76,Inscription!A:N,11)</f>
        <v>SO</v>
      </c>
    </row>
    <row r="77" spans="1:148" s="272" customFormat="1" hidden="1" x14ac:dyDescent="0.25">
      <c r="A77" s="272">
        <v>34</v>
      </c>
      <c r="B77" s="273">
        <v>40976.281608796293</v>
      </c>
      <c r="C77" s="279">
        <v>1001990</v>
      </c>
      <c r="L77" s="272" t="s">
        <v>805</v>
      </c>
      <c r="M77" s="275">
        <v>0.58355324074074078</v>
      </c>
      <c r="O77" s="272" t="s">
        <v>805</v>
      </c>
      <c r="P77" s="275">
        <v>0.5854166666666667</v>
      </c>
      <c r="U77" s="272" t="s">
        <v>805</v>
      </c>
      <c r="V77" s="275">
        <v>0.60236111111111112</v>
      </c>
      <c r="Z77" s="272" t="s">
        <v>574</v>
      </c>
      <c r="AA77" s="272" t="s">
        <v>879</v>
      </c>
      <c r="AC77" s="272">
        <v>7807</v>
      </c>
      <c r="AS77" s="272">
        <v>10</v>
      </c>
      <c r="AT77" s="272">
        <v>101</v>
      </c>
      <c r="AU77" s="272" t="s">
        <v>805</v>
      </c>
      <c r="AV77" s="275">
        <v>0.58961805555555558</v>
      </c>
      <c r="AW77" s="272">
        <v>102</v>
      </c>
      <c r="AX77" s="272" t="s">
        <v>805</v>
      </c>
      <c r="AY77" s="272">
        <v>0.59151620370370372</v>
      </c>
      <c r="AZ77" s="272">
        <v>121</v>
      </c>
      <c r="BA77" s="272" t="s">
        <v>805</v>
      </c>
      <c r="BB77" s="272">
        <v>0.59229166666666666</v>
      </c>
      <c r="BC77" s="272">
        <v>113</v>
      </c>
      <c r="BD77" s="272" t="s">
        <v>805</v>
      </c>
      <c r="BE77" s="272">
        <v>0.59304398148148152</v>
      </c>
      <c r="BF77" s="272">
        <v>112</v>
      </c>
      <c r="BG77" s="272" t="s">
        <v>805</v>
      </c>
      <c r="BH77" s="272">
        <v>0.59373842592592596</v>
      </c>
      <c r="BI77" s="272">
        <v>103</v>
      </c>
      <c r="BJ77" s="272" t="s">
        <v>805</v>
      </c>
      <c r="BK77" s="272">
        <v>0.59442129629629636</v>
      </c>
      <c r="BL77" s="272">
        <v>118</v>
      </c>
      <c r="BM77" s="272" t="s">
        <v>805</v>
      </c>
      <c r="BN77" s="272">
        <v>0.59540509259259256</v>
      </c>
      <c r="BO77" s="272">
        <v>117</v>
      </c>
      <c r="BP77" s="272" t="s">
        <v>805</v>
      </c>
      <c r="BQ77" s="272">
        <v>0.59695601851851854</v>
      </c>
      <c r="BR77" s="272">
        <v>120</v>
      </c>
      <c r="BS77" s="272" t="s">
        <v>805</v>
      </c>
      <c r="BT77" s="272">
        <v>0.59849537037037037</v>
      </c>
      <c r="BU77" s="272">
        <v>116</v>
      </c>
      <c r="BV77" s="272" t="s">
        <v>805</v>
      </c>
      <c r="BW77" s="272">
        <v>0.59925925925925927</v>
      </c>
      <c r="EH77" s="276">
        <f t="shared" si="6"/>
        <v>6.0499999999999865</v>
      </c>
      <c r="EI77" s="277">
        <f t="shared" si="7"/>
        <v>24.399999999999977</v>
      </c>
      <c r="EJ77" s="277" t="str">
        <f>VLOOKUP(C77,Inscription!A:N,8)</f>
        <v>THENOZ</v>
      </c>
      <c r="EK77" s="277" t="str">
        <f>VLOOKUP(C77,Inscription!A:N,9)</f>
        <v>ARNAUD</v>
      </c>
      <c r="EL77" s="272" t="str">
        <f>VLOOKUP(C77,Inscription!A:N,3)</f>
        <v>GO78-4</v>
      </c>
      <c r="EM77" s="272" t="str">
        <f>VLOOKUP(C77,Inscription!A:N,4)</f>
        <v>Mixte</v>
      </c>
      <c r="EN77" s="272" t="str">
        <f>VLOOKUP(C77,Inscription!A:N,5)</f>
        <v>DH12</v>
      </c>
      <c r="EO77" s="272" t="str">
        <f>VLOOKUP(C77,Inscription!A:N,2)</f>
        <v>GO 78</v>
      </c>
      <c r="EP77" s="272" t="str">
        <f>VLOOKUP(C77,Inscription!A:N,6)</f>
        <v>21-1</v>
      </c>
      <c r="EQ77" s="272" t="s">
        <v>877</v>
      </c>
      <c r="ER77" s="272" t="str">
        <f>VLOOKUP(C77,Inscription!A:N,11)</f>
        <v>BLEUE</v>
      </c>
    </row>
    <row r="78" spans="1:148" s="272" customFormat="1" hidden="1" x14ac:dyDescent="0.25">
      <c r="A78" s="272">
        <v>35</v>
      </c>
      <c r="B78" s="273">
        <v>40976.281631944446</v>
      </c>
      <c r="C78" s="279">
        <v>243054</v>
      </c>
      <c r="M78" s="275">
        <v>0.58351851851851855</v>
      </c>
      <c r="P78" s="275">
        <v>0.58540509259259255</v>
      </c>
      <c r="V78" s="275">
        <v>0.60240740740740739</v>
      </c>
      <c r="Z78" s="272" t="s">
        <v>574</v>
      </c>
      <c r="AS78" s="272">
        <v>10</v>
      </c>
      <c r="AT78" s="272">
        <v>114</v>
      </c>
      <c r="AV78" s="275">
        <v>0.58946759259259263</v>
      </c>
      <c r="AW78" s="272">
        <v>101</v>
      </c>
      <c r="AY78" s="272">
        <v>0.59002314814814816</v>
      </c>
      <c r="AZ78" s="272">
        <v>107</v>
      </c>
      <c r="BB78" s="272">
        <v>0.59070601851851856</v>
      </c>
      <c r="BC78" s="272">
        <v>109</v>
      </c>
      <c r="BE78" s="272">
        <v>0.59219907407407402</v>
      </c>
      <c r="BF78" s="272">
        <v>125</v>
      </c>
      <c r="BH78" s="272">
        <v>0.59376157407407404</v>
      </c>
      <c r="BI78" s="272">
        <v>111</v>
      </c>
      <c r="BK78" s="272">
        <v>0.59429398148148149</v>
      </c>
      <c r="BL78" s="272">
        <v>119</v>
      </c>
      <c r="BN78" s="272">
        <v>0.59557870370370369</v>
      </c>
      <c r="BO78" s="272">
        <v>121</v>
      </c>
      <c r="BQ78" s="272">
        <v>0.59803240740740737</v>
      </c>
      <c r="BR78" s="272">
        <v>102</v>
      </c>
      <c r="BT78" s="272">
        <v>0.59833333333333327</v>
      </c>
      <c r="BU78" s="272">
        <v>103</v>
      </c>
      <c r="BW78" s="272">
        <v>0.60074074074074069</v>
      </c>
      <c r="EH78" s="276">
        <f t="shared" si="6"/>
        <v>5.8500000000001151</v>
      </c>
      <c r="EI78" s="277"/>
      <c r="EJ78" s="277" t="str">
        <f>VLOOKUP(C78,Inscription!A:N,8)</f>
        <v>LEVAUX</v>
      </c>
      <c r="EK78" s="277" t="str">
        <f>VLOOKUP(C78,Inscription!A:N,9)</f>
        <v>AGATHE</v>
      </c>
      <c r="EL78" s="272" t="str">
        <f>VLOOKUP(C78,Inscription!A:N,3)</f>
        <v>GO78-4</v>
      </c>
      <c r="EM78" s="272" t="str">
        <f>VLOOKUP(C78,Inscription!A:N,4)</f>
        <v>Mixte</v>
      </c>
      <c r="EN78" s="272" t="str">
        <f>VLOOKUP(C78,Inscription!A:N,5)</f>
        <v>DH12</v>
      </c>
      <c r="EO78" s="272" t="str">
        <f>VLOOKUP(C78,Inscription!A:N,2)</f>
        <v>GO 78</v>
      </c>
      <c r="EP78" s="272" t="str">
        <f>VLOOKUP(C78,Inscription!A:N,6)</f>
        <v>21-2</v>
      </c>
      <c r="EQ78" s="272" t="s">
        <v>877</v>
      </c>
      <c r="ER78" s="272" t="str">
        <f>VLOOKUP(C78,Inscription!A:N,11)</f>
        <v>BLEUE</v>
      </c>
    </row>
    <row r="79" spans="1:148" s="272" customFormat="1" hidden="1" x14ac:dyDescent="0.25">
      <c r="A79" s="272">
        <v>36</v>
      </c>
      <c r="B79" s="273">
        <v>40976.281678240739</v>
      </c>
      <c r="C79" s="279">
        <v>2147069</v>
      </c>
      <c r="L79" s="272" t="s">
        <v>805</v>
      </c>
      <c r="M79" s="275">
        <v>0.5857175925925926</v>
      </c>
      <c r="O79" s="272" t="s">
        <v>805</v>
      </c>
      <c r="P79" s="275">
        <v>0.58594907407407404</v>
      </c>
      <c r="U79" s="272" t="s">
        <v>805</v>
      </c>
      <c r="V79" s="275">
        <v>0.60241898148148143</v>
      </c>
      <c r="Z79" s="272" t="s">
        <v>574</v>
      </c>
      <c r="AA79" s="272" t="s">
        <v>880</v>
      </c>
      <c r="AS79" s="272">
        <v>8</v>
      </c>
      <c r="AT79" s="272">
        <v>112</v>
      </c>
      <c r="AU79" s="272" t="s">
        <v>805</v>
      </c>
      <c r="AV79" s="275">
        <v>0.58928240740740734</v>
      </c>
      <c r="AW79" s="272">
        <v>118</v>
      </c>
      <c r="AX79" s="272" t="s">
        <v>805</v>
      </c>
      <c r="AY79" s="272">
        <v>0.59063657407407411</v>
      </c>
      <c r="AZ79" s="272">
        <v>116</v>
      </c>
      <c r="BA79" s="272" t="s">
        <v>805</v>
      </c>
      <c r="BB79" s="272">
        <v>0.59385416666666668</v>
      </c>
      <c r="BC79" s="272">
        <v>120</v>
      </c>
      <c r="BD79" s="272" t="s">
        <v>805</v>
      </c>
      <c r="BE79" s="272">
        <v>0.59502314814814816</v>
      </c>
      <c r="BF79" s="272">
        <v>117</v>
      </c>
      <c r="BG79" s="272" t="s">
        <v>805</v>
      </c>
      <c r="BH79" s="272">
        <v>0.59620370370370368</v>
      </c>
      <c r="BI79" s="272">
        <v>103</v>
      </c>
      <c r="BJ79" s="272" t="s">
        <v>805</v>
      </c>
      <c r="BK79" s="272">
        <v>0.59773148148148147</v>
      </c>
      <c r="BL79" s="272">
        <v>102</v>
      </c>
      <c r="BM79" s="272" t="s">
        <v>805</v>
      </c>
      <c r="BN79" s="272">
        <v>0.59965277777777781</v>
      </c>
      <c r="BO79" s="272">
        <v>101</v>
      </c>
      <c r="BP79" s="272" t="s">
        <v>805</v>
      </c>
      <c r="BQ79" s="272">
        <v>0.60131944444444441</v>
      </c>
      <c r="EH79" s="276">
        <f t="shared" si="6"/>
        <v>4.799999999999951</v>
      </c>
      <c r="EI79" s="277"/>
      <c r="EJ79" s="277" t="str">
        <f>VLOOKUP(C79,Inscription!A:N,8)</f>
        <v>MESTIVIER</v>
      </c>
      <c r="EK79" s="277" t="str">
        <f>VLOOKUP(C79,Inscription!A:N,9)</f>
        <v>LISA</v>
      </c>
      <c r="EL79" s="272" t="str">
        <f>VLOOKUP(C79,Inscription!A:N,3)</f>
        <v>GO78-3</v>
      </c>
      <c r="EM79" s="272" t="str">
        <f>VLOOKUP(C79,Inscription!A:N,4)</f>
        <v>Dame</v>
      </c>
      <c r="EN79" s="272" t="str">
        <f>VLOOKUP(C79,Inscription!A:N,5)</f>
        <v>DH12</v>
      </c>
      <c r="EO79" s="272" t="str">
        <f>VLOOKUP(C79,Inscription!A:N,2)</f>
        <v>GO 78</v>
      </c>
      <c r="EP79" s="272" t="str">
        <f>VLOOKUP(C79,Inscription!A:N,6)</f>
        <v>13-2</v>
      </c>
      <c r="EQ79" s="272" t="s">
        <v>877</v>
      </c>
      <c r="ER79" s="272" t="str">
        <f>VLOOKUP(C79,Inscription!A:N,11)</f>
        <v>BLEUE</v>
      </c>
    </row>
    <row r="80" spans="1:148" s="272" customFormat="1" hidden="1" x14ac:dyDescent="0.25">
      <c r="A80" s="272">
        <v>37</v>
      </c>
      <c r="B80" s="273">
        <v>40976.281701388885</v>
      </c>
      <c r="C80" s="279">
        <v>2039909</v>
      </c>
      <c r="L80" s="272" t="s">
        <v>805</v>
      </c>
      <c r="M80" s="275">
        <v>0.58354166666666674</v>
      </c>
      <c r="O80" s="272" t="s">
        <v>881</v>
      </c>
      <c r="P80" s="275">
        <v>0.58339120370370368</v>
      </c>
      <c r="U80" s="272" t="s">
        <v>805</v>
      </c>
      <c r="V80" s="275">
        <v>0.60239583333333335</v>
      </c>
      <c r="Z80" s="272" t="s">
        <v>574</v>
      </c>
      <c r="AA80" s="272" t="s">
        <v>882</v>
      </c>
      <c r="AS80" s="272">
        <v>11</v>
      </c>
      <c r="AT80" s="272">
        <v>109</v>
      </c>
      <c r="AU80" s="272" t="s">
        <v>805</v>
      </c>
      <c r="AV80" s="275">
        <v>0.58858796296296301</v>
      </c>
      <c r="AW80" s="272">
        <v>114</v>
      </c>
      <c r="AX80" s="272" t="s">
        <v>805</v>
      </c>
      <c r="AY80" s="272">
        <v>0.58908564814814812</v>
      </c>
      <c r="AZ80" s="272">
        <v>101</v>
      </c>
      <c r="BA80" s="272" t="s">
        <v>805</v>
      </c>
      <c r="BB80" s="272">
        <v>0.59049768518518519</v>
      </c>
      <c r="BC80" s="272">
        <v>107</v>
      </c>
      <c r="BD80" s="272" t="s">
        <v>805</v>
      </c>
      <c r="BE80" s="272">
        <v>0.59113425925925933</v>
      </c>
      <c r="BF80" s="272">
        <v>125</v>
      </c>
      <c r="BG80" s="272" t="s">
        <v>805</v>
      </c>
      <c r="BH80" s="272">
        <v>0.59255787037037033</v>
      </c>
      <c r="BI80" s="272">
        <v>102</v>
      </c>
      <c r="BJ80" s="272" t="s">
        <v>805</v>
      </c>
      <c r="BK80" s="272">
        <v>0.59341435185185187</v>
      </c>
      <c r="BL80" s="272">
        <v>113</v>
      </c>
      <c r="BM80" s="272" t="s">
        <v>805</v>
      </c>
      <c r="BN80" s="272">
        <v>0.5940509259259259</v>
      </c>
      <c r="BO80" s="272">
        <v>121</v>
      </c>
      <c r="BP80" s="272" t="s">
        <v>805</v>
      </c>
      <c r="BQ80" s="272">
        <v>0.59508101851851858</v>
      </c>
      <c r="BR80" s="272">
        <v>119</v>
      </c>
      <c r="BS80" s="272" t="s">
        <v>805</v>
      </c>
      <c r="BT80" s="272">
        <v>0.59658564814814818</v>
      </c>
      <c r="BU80" s="272">
        <v>111</v>
      </c>
      <c r="BV80" s="272" t="s">
        <v>805</v>
      </c>
      <c r="BW80" s="272">
        <v>0.59771990740740744</v>
      </c>
      <c r="BX80" s="272">
        <v>103</v>
      </c>
      <c r="BY80" s="272" t="s">
        <v>805</v>
      </c>
      <c r="BZ80" s="272">
        <v>0.59996527777777775</v>
      </c>
      <c r="EH80" s="276">
        <f t="shared" si="6"/>
        <v>7.4833333333334373</v>
      </c>
      <c r="EI80" s="277">
        <f t="shared" si="7"/>
        <v>27.366666666666735</v>
      </c>
      <c r="EJ80" s="277" t="str">
        <f>VLOOKUP(C80,Inscription!A:N,8)</f>
        <v>LE DINH COSTE</v>
      </c>
      <c r="EK80" s="277" t="str">
        <f>VLOOKUP(C80,Inscription!A:N,9)</f>
        <v>MAYLEEN</v>
      </c>
      <c r="EL80" s="272" t="str">
        <f>VLOOKUP(C80,Inscription!A:N,3)</f>
        <v>GO78-3</v>
      </c>
      <c r="EM80" s="272" t="str">
        <f>VLOOKUP(C80,Inscription!A:N,4)</f>
        <v>Dame</v>
      </c>
      <c r="EN80" s="272" t="str">
        <f>VLOOKUP(C80,Inscription!A:N,5)</f>
        <v>DH12</v>
      </c>
      <c r="EO80" s="272" t="str">
        <f>VLOOKUP(C80,Inscription!A:N,2)</f>
        <v>GO 78</v>
      </c>
      <c r="EP80" s="272" t="str">
        <f>VLOOKUP(C80,Inscription!A:N,6)</f>
        <v>13-1</v>
      </c>
      <c r="EQ80" s="272" t="s">
        <v>877</v>
      </c>
      <c r="ER80" s="272" t="str">
        <f>VLOOKUP(C80,Inscription!A:N,11)</f>
        <v>BLEUE</v>
      </c>
    </row>
    <row r="81" spans="1:148" s="272" customFormat="1" hidden="1" x14ac:dyDescent="0.25">
      <c r="A81" s="272">
        <v>38</v>
      </c>
      <c r="B81" s="273">
        <v>40976.282476851855</v>
      </c>
      <c r="C81" s="274">
        <v>1020718</v>
      </c>
      <c r="L81" s="272" t="s">
        <v>805</v>
      </c>
      <c r="M81" s="275">
        <v>0.58340277777777783</v>
      </c>
      <c r="O81" s="272" t="s">
        <v>805</v>
      </c>
      <c r="P81" s="275">
        <v>0.58533564814814809</v>
      </c>
      <c r="U81" s="272" t="s">
        <v>805</v>
      </c>
      <c r="V81" s="275">
        <v>0.60488425925925926</v>
      </c>
      <c r="Z81" s="272" t="s">
        <v>574</v>
      </c>
      <c r="AA81" s="272" t="s">
        <v>883</v>
      </c>
      <c r="AS81" s="272">
        <v>9</v>
      </c>
      <c r="AT81" s="272">
        <v>113</v>
      </c>
      <c r="AU81" s="272" t="s">
        <v>805</v>
      </c>
      <c r="AV81" s="275">
        <v>0.58782407407407411</v>
      </c>
      <c r="AW81" s="272">
        <v>112</v>
      </c>
      <c r="AX81" s="272" t="s">
        <v>805</v>
      </c>
      <c r="AY81" s="272">
        <v>0.58913194444444439</v>
      </c>
      <c r="AZ81" s="272">
        <v>103</v>
      </c>
      <c r="BA81" s="272" t="s">
        <v>805</v>
      </c>
      <c r="BB81" s="272">
        <v>0.58982638888888894</v>
      </c>
      <c r="BC81" s="272">
        <v>118</v>
      </c>
      <c r="BD81" s="272" t="s">
        <v>805</v>
      </c>
      <c r="BE81" s="272">
        <v>0.59111111111111114</v>
      </c>
      <c r="BF81" s="272">
        <v>117</v>
      </c>
      <c r="BG81" s="272" t="s">
        <v>805</v>
      </c>
      <c r="BH81" s="272">
        <v>0.59342592592592591</v>
      </c>
      <c r="BI81" s="272">
        <v>116</v>
      </c>
      <c r="BJ81" s="272" t="s">
        <v>805</v>
      </c>
      <c r="BK81" s="272">
        <v>0.59410879629629632</v>
      </c>
      <c r="BL81" s="272">
        <v>120</v>
      </c>
      <c r="BM81" s="272" t="s">
        <v>805</v>
      </c>
      <c r="BN81" s="272">
        <v>0.59546296296296297</v>
      </c>
      <c r="BO81" s="272">
        <v>102</v>
      </c>
      <c r="BP81" s="272" t="s">
        <v>805</v>
      </c>
      <c r="BQ81" s="272">
        <v>0.60084490740740737</v>
      </c>
      <c r="BR81" s="272">
        <v>101</v>
      </c>
      <c r="BS81" s="272" t="s">
        <v>805</v>
      </c>
      <c r="BT81" s="272">
        <v>0.60365740740740736</v>
      </c>
      <c r="EH81" s="276">
        <f t="shared" si="6"/>
        <v>3.5833333333334672</v>
      </c>
      <c r="EI81" s="277">
        <f t="shared" si="7"/>
        <v>28.150000000000084</v>
      </c>
      <c r="EJ81" s="277" t="str">
        <f>VLOOKUP(C81,Inscription!A:N,8)</f>
        <v>BADOR</v>
      </c>
      <c r="EK81" s="277" t="str">
        <f>VLOOKUP(C81,Inscription!A:N,9)</f>
        <v>JEANNE</v>
      </c>
      <c r="EL81" s="272" t="str">
        <f>VLOOKUP(C81,Inscription!A:N,3)</f>
        <v>VervinsO3</v>
      </c>
      <c r="EM81" s="272" t="str">
        <f>VLOOKUP(C81,Inscription!A:N,4)</f>
        <v>Dame</v>
      </c>
      <c r="EN81" s="272" t="str">
        <f>VLOOKUP(C81,Inscription!A:N,5)</f>
        <v>DH12</v>
      </c>
      <c r="EO81" s="272" t="str">
        <f>VLOOKUP(C81,Inscription!A:N,2)</f>
        <v>VervinsO</v>
      </c>
      <c r="EP81" s="272" t="str">
        <f>VLOOKUP(C81,Inscription!A:N,6)</f>
        <v>14-1</v>
      </c>
      <c r="EQ81" s="272" t="s">
        <v>877</v>
      </c>
      <c r="ER81" s="272" t="str">
        <f>VLOOKUP(C81,Inscription!A:N,11)</f>
        <v>SO</v>
      </c>
    </row>
    <row r="82" spans="1:148" s="272" customFormat="1" hidden="1" x14ac:dyDescent="0.25">
      <c r="A82" s="272">
        <v>39</v>
      </c>
      <c r="B82" s="273">
        <v>40976.282569444447</v>
      </c>
      <c r="C82" s="274">
        <v>1020719</v>
      </c>
      <c r="L82" s="272" t="s">
        <v>805</v>
      </c>
      <c r="M82" s="275">
        <v>0.58339120370370368</v>
      </c>
      <c r="O82" s="272" t="s">
        <v>805</v>
      </c>
      <c r="P82" s="275">
        <v>0.58534722222222224</v>
      </c>
      <c r="U82" s="272" t="s">
        <v>805</v>
      </c>
      <c r="V82" s="275">
        <v>0.60487268518518522</v>
      </c>
      <c r="Z82" s="272" t="s">
        <v>574</v>
      </c>
      <c r="AA82" s="272" t="s">
        <v>884</v>
      </c>
      <c r="AS82" s="272">
        <v>10</v>
      </c>
      <c r="AT82" s="272">
        <v>114</v>
      </c>
      <c r="AU82" s="272" t="s">
        <v>805</v>
      </c>
      <c r="AV82" s="275">
        <v>0.58918981481481481</v>
      </c>
      <c r="AW82" s="272">
        <v>101</v>
      </c>
      <c r="AX82" s="272" t="s">
        <v>805</v>
      </c>
      <c r="AY82" s="272">
        <v>0.58968750000000003</v>
      </c>
      <c r="AZ82" s="272">
        <v>107</v>
      </c>
      <c r="BA82" s="272" t="s">
        <v>805</v>
      </c>
      <c r="BB82" s="272">
        <v>0.59032407407407406</v>
      </c>
      <c r="BC82" s="272">
        <v>109</v>
      </c>
      <c r="BD82" s="272" t="s">
        <v>805</v>
      </c>
      <c r="BE82" s="272">
        <v>0.59149305555555554</v>
      </c>
      <c r="BF82" s="272">
        <v>125</v>
      </c>
      <c r="BG82" s="272" t="s">
        <v>805</v>
      </c>
      <c r="BH82" s="272">
        <v>0.59269675925925924</v>
      </c>
      <c r="BI82" s="272">
        <v>111</v>
      </c>
      <c r="BJ82" s="272" t="s">
        <v>805</v>
      </c>
      <c r="BK82" s="272">
        <v>0.59327546296296296</v>
      </c>
      <c r="BL82" s="272">
        <v>119</v>
      </c>
      <c r="BM82" s="272" t="s">
        <v>805</v>
      </c>
      <c r="BN82" s="272">
        <v>0.59462962962962962</v>
      </c>
      <c r="BO82" s="272">
        <v>121</v>
      </c>
      <c r="BP82" s="272" t="s">
        <v>805</v>
      </c>
      <c r="BQ82" s="272">
        <v>0.59651620370370373</v>
      </c>
      <c r="BR82" s="272">
        <v>102</v>
      </c>
      <c r="BS82" s="272" t="s">
        <v>805</v>
      </c>
      <c r="BT82" s="272">
        <v>0.59807870370370375</v>
      </c>
      <c r="BU82" s="272">
        <v>103</v>
      </c>
      <c r="BV82" s="272" t="s">
        <v>805</v>
      </c>
      <c r="BW82" s="272">
        <v>0.60003472222222221</v>
      </c>
      <c r="EH82" s="276">
        <f t="shared" si="6"/>
        <v>5.5333333333332924</v>
      </c>
      <c r="EI82" s="277"/>
      <c r="EJ82" s="277" t="str">
        <f>VLOOKUP(C82,Inscription!A:N,8)</f>
        <v>LION</v>
      </c>
      <c r="EK82" s="277" t="str">
        <f>VLOOKUP(C82,Inscription!A:N,9)</f>
        <v>APOLLINE</v>
      </c>
      <c r="EL82" s="272" t="str">
        <f>VLOOKUP(C82,Inscription!A:N,3)</f>
        <v>VervinsO3</v>
      </c>
      <c r="EM82" s="272" t="str">
        <f>VLOOKUP(C82,Inscription!A:N,4)</f>
        <v>Dame</v>
      </c>
      <c r="EN82" s="272" t="str">
        <f>VLOOKUP(C82,Inscription!A:N,5)</f>
        <v>DH12</v>
      </c>
      <c r="EO82" s="272" t="str">
        <f>VLOOKUP(C82,Inscription!A:N,2)</f>
        <v>VervinsO</v>
      </c>
      <c r="EP82" s="272" t="str">
        <f>VLOOKUP(C82,Inscription!A:N,6)</f>
        <v>14-2</v>
      </c>
      <c r="EQ82" s="272" t="s">
        <v>877</v>
      </c>
      <c r="ER82" s="272" t="str">
        <f>VLOOKUP(C82,Inscription!A:N,11)</f>
        <v>SO</v>
      </c>
    </row>
    <row r="83" spans="1:148" s="272" customFormat="1" hidden="1" x14ac:dyDescent="0.25">
      <c r="A83" s="272">
        <v>40</v>
      </c>
      <c r="B83" s="273">
        <v>40976.282905092594</v>
      </c>
      <c r="C83" s="279">
        <v>421007</v>
      </c>
      <c r="M83" s="275">
        <v>0.49998842592592596</v>
      </c>
      <c r="P83" s="275">
        <v>0.58625000000000005</v>
      </c>
      <c r="V83" s="275">
        <v>0.6053587962962963</v>
      </c>
      <c r="Z83" s="272" t="s">
        <v>574</v>
      </c>
      <c r="AA83" s="272" t="s">
        <v>885</v>
      </c>
      <c r="AS83" s="272">
        <v>8</v>
      </c>
      <c r="AT83" s="272">
        <v>101</v>
      </c>
      <c r="AV83" s="275">
        <v>0.5895717592592592</v>
      </c>
      <c r="AW83" s="272">
        <v>111</v>
      </c>
      <c r="AY83" s="272">
        <v>0.59104166666666669</v>
      </c>
      <c r="AZ83" s="272">
        <v>102</v>
      </c>
      <c r="BB83" s="272">
        <v>0.59164351851851849</v>
      </c>
      <c r="BC83" s="272">
        <v>113</v>
      </c>
      <c r="BE83" s="272">
        <v>0.59208333333333341</v>
      </c>
      <c r="BF83" s="272">
        <v>103</v>
      </c>
      <c r="BH83" s="272">
        <v>0.59379629629629627</v>
      </c>
      <c r="BI83" s="272">
        <v>112</v>
      </c>
      <c r="BK83" s="272">
        <v>0.59497685185185178</v>
      </c>
      <c r="BL83" s="272">
        <v>109</v>
      </c>
      <c r="BN83" s="272">
        <v>0.59660879629629626</v>
      </c>
      <c r="BO83" s="272">
        <v>107</v>
      </c>
      <c r="BQ83" s="272">
        <v>0.59832175925925923</v>
      </c>
      <c r="EH83" s="276">
        <f t="shared" si="6"/>
        <v>4.7833333333331751</v>
      </c>
      <c r="EI83" s="277">
        <f t="shared" si="7"/>
        <v>27.516666666666598</v>
      </c>
      <c r="EJ83" s="277" t="str">
        <f>VLOOKUP(C83,Inscription!A:N,8)</f>
        <v>DUQUESNE</v>
      </c>
      <c r="EK83" s="277" t="str">
        <f>VLOOKUP(C83,Inscription!A:N,9)</f>
        <v>TOM</v>
      </c>
      <c r="EL83" s="272" t="str">
        <f>VLOOKUP(C83,Inscription!A:N,3)</f>
        <v>GO78-5</v>
      </c>
      <c r="EM83" s="272" t="str">
        <f>VLOOKUP(C83,Inscription!A:N,4)</f>
        <v>Homme</v>
      </c>
      <c r="EN83" s="272" t="str">
        <f>VLOOKUP(C83,Inscription!A:N,5)</f>
        <v>DH12</v>
      </c>
      <c r="EO83" s="272" t="str">
        <f>VLOOKUP(C83,Inscription!A:N,2)</f>
        <v>GO 78</v>
      </c>
      <c r="EP83" s="272" t="str">
        <f>VLOOKUP(C83,Inscription!A:N,6)</f>
        <v>18-2</v>
      </c>
      <c r="EQ83" s="272" t="s">
        <v>877</v>
      </c>
      <c r="ER83" s="272" t="str">
        <f>VLOOKUP(C83,Inscription!A:N,11)</f>
        <v>VERTE</v>
      </c>
    </row>
    <row r="84" spans="1:148" s="272" customFormat="1" hidden="1" x14ac:dyDescent="0.25">
      <c r="A84" s="272">
        <v>41</v>
      </c>
      <c r="B84" s="273">
        <v>40976.282962962963</v>
      </c>
      <c r="C84" s="279">
        <v>338964</v>
      </c>
      <c r="M84" s="275">
        <v>0.49998842592592596</v>
      </c>
      <c r="P84" s="275">
        <v>0.5862384259259259</v>
      </c>
      <c r="V84" s="275">
        <v>0.60534722222222215</v>
      </c>
      <c r="Z84" s="272" t="s">
        <v>574</v>
      </c>
      <c r="AA84" s="272" t="s">
        <v>886</v>
      </c>
      <c r="AC84" s="272">
        <v>7807</v>
      </c>
      <c r="AS84" s="272">
        <v>14</v>
      </c>
      <c r="AT84" s="272">
        <v>114</v>
      </c>
      <c r="AV84" s="275">
        <v>0.5892708333333333</v>
      </c>
      <c r="AW84" s="272">
        <v>101</v>
      </c>
      <c r="AY84" s="272">
        <v>0.58959490740740739</v>
      </c>
      <c r="AZ84" s="272">
        <v>125</v>
      </c>
      <c r="BB84" s="272">
        <v>0.59048611111111116</v>
      </c>
      <c r="BC84" s="272">
        <v>102</v>
      </c>
      <c r="BE84" s="272">
        <v>0.59138888888888885</v>
      </c>
      <c r="BF84" s="272">
        <v>121</v>
      </c>
      <c r="BH84" s="272">
        <v>0.59253472222222225</v>
      </c>
      <c r="BI84" s="272">
        <v>103</v>
      </c>
      <c r="BK84" s="272">
        <v>0.59364583333333332</v>
      </c>
      <c r="BL84" s="272">
        <v>116</v>
      </c>
      <c r="BN84" s="272">
        <v>0.59547453703703701</v>
      </c>
      <c r="BO84" s="272">
        <v>120</v>
      </c>
      <c r="BQ84" s="272">
        <v>0.59682870370370367</v>
      </c>
      <c r="BR84" s="272">
        <v>117</v>
      </c>
      <c r="BT84" s="272">
        <v>0.5977662037037037</v>
      </c>
      <c r="BU84" s="272">
        <v>118</v>
      </c>
      <c r="BW84" s="272">
        <v>0.59942129629629626</v>
      </c>
      <c r="BX84" s="272">
        <v>112</v>
      </c>
      <c r="BZ84" s="272">
        <v>0.60030092592592588</v>
      </c>
      <c r="CA84" s="272">
        <v>111</v>
      </c>
      <c r="CC84" s="272">
        <v>0.60197916666666662</v>
      </c>
      <c r="CD84" s="272">
        <v>119</v>
      </c>
      <c r="CF84" s="272">
        <v>0.60283564814814816</v>
      </c>
      <c r="CG84" s="272">
        <v>125</v>
      </c>
      <c r="CI84" s="272">
        <v>0.60398148148148145</v>
      </c>
      <c r="EH84" s="276">
        <f t="shared" si="6"/>
        <v>4.3666666666666565</v>
      </c>
      <c r="EI84" s="277"/>
      <c r="EJ84" s="277" t="str">
        <f>VLOOKUP(C84,Inscription!A:N,8)</f>
        <v>LE ROUX</v>
      </c>
      <c r="EK84" s="277" t="str">
        <f>VLOOKUP(C84,Inscription!A:N,9)</f>
        <v>ERWAN</v>
      </c>
      <c r="EL84" s="272" t="str">
        <f>VLOOKUP(C84,Inscription!A:N,3)</f>
        <v>GO78-5</v>
      </c>
      <c r="EM84" s="272" t="str">
        <f>VLOOKUP(C84,Inscription!A:N,4)</f>
        <v>Homme</v>
      </c>
      <c r="EN84" s="272" t="str">
        <f>VLOOKUP(C84,Inscription!A:N,5)</f>
        <v>DH12</v>
      </c>
      <c r="EO84" s="272" t="str">
        <f>VLOOKUP(C84,Inscription!A:N,2)</f>
        <v>GO 78</v>
      </c>
      <c r="EP84" s="272" t="str">
        <f>VLOOKUP(C84,Inscription!A:N,6)</f>
        <v>18-1</v>
      </c>
      <c r="EQ84" s="272" t="s">
        <v>877</v>
      </c>
      <c r="ER84" s="272" t="str">
        <f>VLOOKUP(C84,Inscription!A:N,11)</f>
        <v>BLEUE</v>
      </c>
    </row>
    <row r="85" spans="1:148" s="272" customFormat="1" hidden="1" x14ac:dyDescent="0.25">
      <c r="A85" s="272">
        <v>42</v>
      </c>
      <c r="B85" s="273">
        <v>40976.285231481481</v>
      </c>
      <c r="C85" s="279">
        <v>2144318</v>
      </c>
      <c r="L85" s="272" t="s">
        <v>805</v>
      </c>
      <c r="M85" s="275">
        <v>0.5832060185185185</v>
      </c>
      <c r="O85" s="272" t="s">
        <v>805</v>
      </c>
      <c r="P85" s="275">
        <v>0.58518518518518514</v>
      </c>
      <c r="U85" s="272" t="s">
        <v>805</v>
      </c>
      <c r="V85" s="275">
        <v>0.60769675925925926</v>
      </c>
      <c r="Z85" s="272" t="s">
        <v>574</v>
      </c>
      <c r="AA85" s="272" t="s">
        <v>834</v>
      </c>
      <c r="AS85" s="272">
        <v>10</v>
      </c>
      <c r="AT85" s="272">
        <v>109</v>
      </c>
      <c r="AU85" s="272" t="s">
        <v>805</v>
      </c>
      <c r="AV85" s="275">
        <v>0.58984953703703702</v>
      </c>
      <c r="AW85" s="272">
        <v>114</v>
      </c>
      <c r="AX85" s="272" t="s">
        <v>805</v>
      </c>
      <c r="AY85" s="272">
        <v>0.59035879629629628</v>
      </c>
      <c r="AZ85" s="272">
        <v>101</v>
      </c>
      <c r="BA85" s="272" t="s">
        <v>805</v>
      </c>
      <c r="BB85" s="272">
        <v>0.59157407407407414</v>
      </c>
      <c r="BC85" s="272">
        <v>107</v>
      </c>
      <c r="BD85" s="272" t="s">
        <v>805</v>
      </c>
      <c r="BE85" s="272">
        <v>0.59210648148148148</v>
      </c>
      <c r="BF85" s="272">
        <v>125</v>
      </c>
      <c r="BG85" s="272" t="s">
        <v>805</v>
      </c>
      <c r="BH85" s="272">
        <v>0.59348379629629633</v>
      </c>
      <c r="BI85" s="272">
        <v>111</v>
      </c>
      <c r="BJ85" s="272" t="s">
        <v>805</v>
      </c>
      <c r="BK85" s="272">
        <v>0.59393518518518518</v>
      </c>
      <c r="BL85" s="272">
        <v>119</v>
      </c>
      <c r="BM85" s="272" t="s">
        <v>805</v>
      </c>
      <c r="BN85" s="272">
        <v>0.59517361111111111</v>
      </c>
      <c r="BO85" s="272">
        <v>102</v>
      </c>
      <c r="BP85" s="272" t="s">
        <v>805</v>
      </c>
      <c r="BQ85" s="272">
        <v>0.59633101851851855</v>
      </c>
      <c r="BR85" s="272">
        <v>103</v>
      </c>
      <c r="BS85" s="272" t="s">
        <v>805</v>
      </c>
      <c r="BT85" s="272">
        <v>0.59829861111111116</v>
      </c>
      <c r="BU85" s="272">
        <v>113</v>
      </c>
      <c r="BV85" s="272" t="s">
        <v>805</v>
      </c>
      <c r="BW85" s="272">
        <v>0.60006944444444443</v>
      </c>
      <c r="EH85" s="276">
        <f t="shared" si="6"/>
        <v>6.7166666666667041</v>
      </c>
      <c r="EI85" s="277"/>
      <c r="EJ85" s="277" t="str">
        <f>VLOOKUP(C85,Inscription!A:N,8)</f>
        <v>LUCAS VIOU</v>
      </c>
      <c r="EK85" s="277" t="str">
        <f>VLOOKUP(C85,Inscription!A:N,9)</f>
        <v>CHARLOTTE</v>
      </c>
      <c r="EL85" s="272" t="str">
        <f>VLOOKUP(C85,Inscription!A:N,3)</f>
        <v>B77 1</v>
      </c>
      <c r="EM85" s="272" t="str">
        <f>VLOOKUP(C85,Inscription!A:N,4)</f>
        <v>mixte</v>
      </c>
      <c r="EN85" s="272" t="str">
        <f>VLOOKUP(C85,Inscription!A:N,5)</f>
        <v>DH12</v>
      </c>
      <c r="EO85" s="272" t="str">
        <f>VLOOKUP(C85,Inscription!A:N,2)</f>
        <v>Balise77</v>
      </c>
      <c r="EP85" s="272" t="str">
        <f>VLOOKUP(C85,Inscription!A:N,6)</f>
        <v>20-1</v>
      </c>
      <c r="EQ85" s="272" t="s">
        <v>877</v>
      </c>
      <c r="ER85" s="272" t="str">
        <f>VLOOKUP(C85,Inscription!A:N,11)</f>
        <v>BLEUE</v>
      </c>
    </row>
    <row r="86" spans="1:148" s="272" customFormat="1" hidden="1" x14ac:dyDescent="0.25">
      <c r="A86" s="272">
        <v>43</v>
      </c>
      <c r="B86" s="273">
        <v>40976.285694444443</v>
      </c>
      <c r="C86" s="274">
        <v>2311188</v>
      </c>
      <c r="L86" s="272" t="s">
        <v>805</v>
      </c>
      <c r="M86" s="275">
        <v>0.58322916666666669</v>
      </c>
      <c r="O86" s="272" t="s">
        <v>805</v>
      </c>
      <c r="P86" s="275">
        <v>0.5851736111111111</v>
      </c>
      <c r="U86" s="272" t="s">
        <v>805</v>
      </c>
      <c r="V86" s="275">
        <v>0.60771990740740744</v>
      </c>
      <c r="Z86" s="272" t="s">
        <v>574</v>
      </c>
      <c r="AA86" s="272" t="s">
        <v>846</v>
      </c>
      <c r="AS86" s="272">
        <v>9</v>
      </c>
      <c r="AT86" s="272">
        <v>103</v>
      </c>
      <c r="AU86" s="272" t="s">
        <v>805</v>
      </c>
      <c r="AV86" s="275">
        <v>0.59107638888888892</v>
      </c>
      <c r="AW86" s="272">
        <v>118</v>
      </c>
      <c r="AX86" s="272" t="s">
        <v>805</v>
      </c>
      <c r="AY86" s="272">
        <v>0.59224537037037039</v>
      </c>
      <c r="AZ86" s="272">
        <v>116</v>
      </c>
      <c r="BA86" s="272" t="s">
        <v>805</v>
      </c>
      <c r="BB86" s="272">
        <v>0.59394675925925922</v>
      </c>
      <c r="BC86" s="272">
        <v>120</v>
      </c>
      <c r="BD86" s="272" t="s">
        <v>805</v>
      </c>
      <c r="BE86" s="272">
        <v>0.59487268518518521</v>
      </c>
      <c r="BF86" s="272">
        <v>112</v>
      </c>
      <c r="BG86" s="272" t="s">
        <v>805</v>
      </c>
      <c r="BH86" s="272">
        <v>0.59753472222222215</v>
      </c>
      <c r="BI86" s="272">
        <v>102</v>
      </c>
      <c r="BJ86" s="272" t="s">
        <v>805</v>
      </c>
      <c r="BK86" s="272">
        <v>0.59885416666666669</v>
      </c>
      <c r="BL86" s="272">
        <v>121</v>
      </c>
      <c r="BM86" s="272" t="s">
        <v>805</v>
      </c>
      <c r="BN86" s="272">
        <v>0.59953703703703709</v>
      </c>
      <c r="BO86" s="272">
        <v>101</v>
      </c>
      <c r="BP86" s="272" t="s">
        <v>805</v>
      </c>
      <c r="BQ86" s="272">
        <v>0.60123842592592591</v>
      </c>
      <c r="BR86" s="272">
        <v>117</v>
      </c>
      <c r="BS86" s="272" t="s">
        <v>805</v>
      </c>
      <c r="BT86" s="272">
        <v>0.60534722222222215</v>
      </c>
      <c r="EH86" s="276">
        <f t="shared" si="6"/>
        <v>8.5000000000000497</v>
      </c>
      <c r="EI86" s="277">
        <f t="shared" si="7"/>
        <v>32.466666666666733</v>
      </c>
      <c r="EJ86" s="277" t="str">
        <f>VLOOKUP(C86,Inscription!A:N,8)</f>
        <v>NONDEDEO</v>
      </c>
      <c r="EK86" s="277" t="str">
        <f>VLOOKUP(C86,Inscription!A:N,9)</f>
        <v>BAPTISTE</v>
      </c>
      <c r="EL86" s="272" t="str">
        <f>VLOOKUP(C86,Inscription!A:N,3)</f>
        <v>B77 1</v>
      </c>
      <c r="EM86" s="272" t="str">
        <f>VLOOKUP(C86,Inscription!A:N,4)</f>
        <v>mixte</v>
      </c>
      <c r="EN86" s="272" t="str">
        <f>VLOOKUP(C86,Inscription!A:N,5)</f>
        <v>DH12</v>
      </c>
      <c r="EO86" s="272" t="str">
        <f>VLOOKUP(C86,Inscription!A:N,2)</f>
        <v>Balise77</v>
      </c>
      <c r="EP86" s="272" t="str">
        <f>VLOOKUP(C86,Inscription!A:N,6)</f>
        <v>20-2</v>
      </c>
      <c r="EQ86" s="272" t="s">
        <v>877</v>
      </c>
      <c r="ER86" s="272" t="str">
        <f>VLOOKUP(C86,Inscription!A:N,11)</f>
        <v>BLEUE</v>
      </c>
    </row>
    <row r="87" spans="1:148" s="272" customFormat="1" hidden="1" x14ac:dyDescent="0.25">
      <c r="A87" s="272">
        <v>44</v>
      </c>
      <c r="B87" s="273">
        <v>40976.286689814813</v>
      </c>
      <c r="C87" s="274">
        <v>2311183</v>
      </c>
      <c r="L87" s="272" t="s">
        <v>805</v>
      </c>
      <c r="M87" s="275">
        <v>0.58319444444444446</v>
      </c>
      <c r="O87" s="272" t="s">
        <v>805</v>
      </c>
      <c r="P87" s="275">
        <v>0.58506944444444442</v>
      </c>
      <c r="U87" s="272" t="s">
        <v>805</v>
      </c>
      <c r="V87" s="275">
        <v>0.6091550925925926</v>
      </c>
      <c r="Z87" s="272" t="s">
        <v>574</v>
      </c>
      <c r="AA87" s="272" t="s">
        <v>845</v>
      </c>
      <c r="AS87" s="272">
        <v>10</v>
      </c>
      <c r="AT87" s="272">
        <v>114</v>
      </c>
      <c r="AU87" s="272" t="s">
        <v>805</v>
      </c>
      <c r="AV87" s="275">
        <v>0.58910879629629631</v>
      </c>
      <c r="AW87" s="272">
        <v>101</v>
      </c>
      <c r="AX87" s="272" t="s">
        <v>805</v>
      </c>
      <c r="AY87" s="272">
        <v>0.58954861111111112</v>
      </c>
      <c r="AZ87" s="272">
        <v>107</v>
      </c>
      <c r="BA87" s="272" t="s">
        <v>805</v>
      </c>
      <c r="BB87" s="272">
        <v>0.59072916666666664</v>
      </c>
      <c r="BC87" s="272">
        <v>111</v>
      </c>
      <c r="BD87" s="272" t="s">
        <v>805</v>
      </c>
      <c r="BE87" s="272">
        <v>0.5935879629629629</v>
      </c>
      <c r="BF87" s="272">
        <v>119</v>
      </c>
      <c r="BG87" s="272" t="s">
        <v>805</v>
      </c>
      <c r="BH87" s="272">
        <v>0.5948148148148148</v>
      </c>
      <c r="BI87" s="272">
        <v>102</v>
      </c>
      <c r="BJ87" s="272" t="s">
        <v>805</v>
      </c>
      <c r="BK87" s="272">
        <v>0.59622685185185187</v>
      </c>
      <c r="BL87" s="272">
        <v>112</v>
      </c>
      <c r="BM87" s="272" t="s">
        <v>805</v>
      </c>
      <c r="BN87" s="272">
        <v>0.59796296296296292</v>
      </c>
      <c r="BO87" s="272">
        <v>103</v>
      </c>
      <c r="BP87" s="272" t="s">
        <v>805</v>
      </c>
      <c r="BQ87" s="272">
        <v>0.59876157407407404</v>
      </c>
      <c r="BR87" s="272">
        <v>116</v>
      </c>
      <c r="BS87" s="272" t="s">
        <v>805</v>
      </c>
      <c r="BT87" s="272">
        <v>0.6022453703703704</v>
      </c>
      <c r="BU87" s="272">
        <v>117</v>
      </c>
      <c r="BV87" s="272" t="s">
        <v>805</v>
      </c>
      <c r="BW87" s="272">
        <v>0.6029282407407407</v>
      </c>
      <c r="EH87" s="276">
        <f t="shared" si="6"/>
        <v>5.8166666666667233</v>
      </c>
      <c r="EI87" s="277"/>
      <c r="EJ87" s="277" t="str">
        <f>VLOOKUP(C87,Inscription!A:N,8)</f>
        <v>LAUDET</v>
      </c>
      <c r="EK87" s="277" t="str">
        <f>VLOOKUP(C87,Inscription!A:N,9)</f>
        <v>SACHA</v>
      </c>
      <c r="EL87" s="272" t="str">
        <f>VLOOKUP(C87,Inscription!A:N,3)</f>
        <v>B77 2</v>
      </c>
      <c r="EM87" s="272" t="str">
        <f>VLOOKUP(C87,Inscription!A:N,4)</f>
        <v>Homme</v>
      </c>
      <c r="EN87" s="272" t="str">
        <f>VLOOKUP(C87,Inscription!A:N,5)</f>
        <v>DH12</v>
      </c>
      <c r="EO87" s="272" t="str">
        <f>VLOOKUP(C87,Inscription!A:N,2)</f>
        <v>Balise77</v>
      </c>
      <c r="EP87" s="272" t="str">
        <f>VLOOKUP(C87,Inscription!A:N,6)</f>
        <v>16-2</v>
      </c>
      <c r="EQ87" s="272" t="s">
        <v>877</v>
      </c>
      <c r="ER87" s="272" t="str">
        <f>VLOOKUP(C87,Inscription!A:N,11)</f>
        <v>BLEUE</v>
      </c>
    </row>
    <row r="88" spans="1:148" s="272" customFormat="1" hidden="1" x14ac:dyDescent="0.25">
      <c r="A88" s="272">
        <v>45</v>
      </c>
      <c r="B88" s="273">
        <v>40976.286736111113</v>
      </c>
      <c r="C88" s="279">
        <v>2311181</v>
      </c>
      <c r="L88" s="272" t="s">
        <v>805</v>
      </c>
      <c r="M88" s="275">
        <v>0.58315972222222223</v>
      </c>
      <c r="O88" s="272" t="s">
        <v>805</v>
      </c>
      <c r="P88" s="275">
        <v>0.58509259259259261</v>
      </c>
      <c r="U88" s="272" t="s">
        <v>805</v>
      </c>
      <c r="V88" s="275">
        <v>0.60917824074074078</v>
      </c>
      <c r="Z88" s="272" t="s">
        <v>574</v>
      </c>
      <c r="AA88" s="272" t="s">
        <v>842</v>
      </c>
      <c r="AS88" s="272">
        <v>12</v>
      </c>
      <c r="AT88" s="272">
        <v>109</v>
      </c>
      <c r="AU88" s="272" t="s">
        <v>805</v>
      </c>
      <c r="AV88" s="275">
        <v>0.58732638888888888</v>
      </c>
      <c r="AW88" s="272">
        <v>101</v>
      </c>
      <c r="AX88" s="272" t="s">
        <v>805</v>
      </c>
      <c r="AY88" s="272">
        <v>0.58842592592592591</v>
      </c>
      <c r="AZ88" s="272">
        <v>125</v>
      </c>
      <c r="BA88" s="272" t="s">
        <v>805</v>
      </c>
      <c r="BB88" s="272">
        <v>0.59072916666666664</v>
      </c>
      <c r="BC88" s="272">
        <v>111</v>
      </c>
      <c r="BD88" s="272" t="s">
        <v>805</v>
      </c>
      <c r="BE88" s="272">
        <v>0.5934490740740741</v>
      </c>
      <c r="BF88" s="272">
        <v>121</v>
      </c>
      <c r="BG88" s="272" t="s">
        <v>805</v>
      </c>
      <c r="BH88" s="272">
        <v>0.59480324074074076</v>
      </c>
      <c r="BI88" s="272">
        <v>102</v>
      </c>
      <c r="BJ88" s="272" t="s">
        <v>805</v>
      </c>
      <c r="BK88" s="272">
        <v>0.59619212962962964</v>
      </c>
      <c r="BL88" s="272">
        <v>113</v>
      </c>
      <c r="BM88" s="272" t="s">
        <v>805</v>
      </c>
      <c r="BN88" s="272">
        <v>0.59684027777777782</v>
      </c>
      <c r="BO88" s="272">
        <v>112</v>
      </c>
      <c r="BP88" s="272" t="s">
        <v>805</v>
      </c>
      <c r="BQ88" s="272">
        <v>0.59795138888888888</v>
      </c>
      <c r="BR88" s="272">
        <v>103</v>
      </c>
      <c r="BS88" s="272" t="s">
        <v>805</v>
      </c>
      <c r="BT88" s="272">
        <v>0.59875</v>
      </c>
      <c r="BU88" s="272">
        <v>120</v>
      </c>
      <c r="BV88" s="272" t="s">
        <v>805</v>
      </c>
      <c r="BW88" s="272">
        <v>0.60311342592592598</v>
      </c>
      <c r="BX88" s="272">
        <v>117</v>
      </c>
      <c r="BY88" s="272" t="s">
        <v>805</v>
      </c>
      <c r="BZ88" s="272">
        <v>0.60439814814814818</v>
      </c>
      <c r="CA88" s="272">
        <v>118</v>
      </c>
      <c r="CB88" s="272" t="s">
        <v>805</v>
      </c>
      <c r="CC88" s="272">
        <v>0.60747685185185185</v>
      </c>
      <c r="EH88" s="276">
        <f t="shared" si="6"/>
        <v>3.2166666666666366</v>
      </c>
      <c r="EI88" s="277">
        <f t="shared" si="7"/>
        <v>34.683333333333373</v>
      </c>
      <c r="EJ88" s="277" t="str">
        <f>VLOOKUP(C88,Inscription!A:N,8)</f>
        <v>BELLECOURT</v>
      </c>
      <c r="EK88" s="277" t="str">
        <f>VLOOKUP(C88,Inscription!A:N,9)</f>
        <v>LOIC</v>
      </c>
      <c r="EL88" s="272" t="str">
        <f>VLOOKUP(C88,Inscription!A:N,3)</f>
        <v>B77 2</v>
      </c>
      <c r="EM88" s="272" t="str">
        <f>VLOOKUP(C88,Inscription!A:N,4)</f>
        <v>Homme</v>
      </c>
      <c r="EN88" s="272" t="str">
        <f>VLOOKUP(C88,Inscription!A:N,5)</f>
        <v>DH12</v>
      </c>
      <c r="EO88" s="272" t="str">
        <f>VLOOKUP(C88,Inscription!A:N,2)</f>
        <v>Balise77</v>
      </c>
      <c r="EP88" s="272" t="str">
        <f>VLOOKUP(C88,Inscription!A:N,6)</f>
        <v>16-1</v>
      </c>
      <c r="EQ88" s="272" t="s">
        <v>877</v>
      </c>
      <c r="ER88" s="272" t="str">
        <f>VLOOKUP(C88,Inscription!A:N,11)</f>
        <v>BLEUE</v>
      </c>
    </row>
    <row r="89" spans="1:148" s="272" customFormat="1" hidden="1" x14ac:dyDescent="0.25">
      <c r="A89" s="272">
        <v>46</v>
      </c>
      <c r="B89" s="273">
        <v>40976.288252314815</v>
      </c>
      <c r="C89" s="274">
        <v>228683</v>
      </c>
      <c r="M89" s="275">
        <v>0.58335648148148145</v>
      </c>
      <c r="P89" s="275">
        <v>0.58526620370370364</v>
      </c>
      <c r="V89" s="275">
        <v>0.61025462962962962</v>
      </c>
      <c r="Z89" s="272" t="s">
        <v>574</v>
      </c>
      <c r="AS89" s="272">
        <v>11</v>
      </c>
      <c r="AT89" s="272">
        <v>113</v>
      </c>
      <c r="AV89" s="275">
        <v>0.58865740740740746</v>
      </c>
      <c r="AW89" s="272">
        <v>112</v>
      </c>
      <c r="AY89" s="272">
        <v>0.58921296296296299</v>
      </c>
      <c r="AZ89" s="272">
        <v>103</v>
      </c>
      <c r="BB89" s="272">
        <v>0.58990740740740744</v>
      </c>
      <c r="BC89" s="272">
        <v>117</v>
      </c>
      <c r="BE89" s="272">
        <v>0.59285879629629623</v>
      </c>
      <c r="BF89" s="272">
        <v>120</v>
      </c>
      <c r="BH89" s="272">
        <v>0.59461805555555558</v>
      </c>
      <c r="BI89" s="272">
        <v>121</v>
      </c>
      <c r="BK89" s="272">
        <v>0.60115740740740742</v>
      </c>
      <c r="BL89" s="272">
        <v>119</v>
      </c>
      <c r="BN89" s="272">
        <v>0.60288194444444443</v>
      </c>
      <c r="BO89" s="272">
        <v>111</v>
      </c>
      <c r="BQ89" s="272">
        <v>0.6037731481481482</v>
      </c>
      <c r="BR89" s="272">
        <v>102</v>
      </c>
      <c r="BT89" s="272">
        <v>0.60440972222222222</v>
      </c>
      <c r="BU89" s="272">
        <v>125</v>
      </c>
      <c r="BW89" s="272">
        <v>0.60504629629629625</v>
      </c>
      <c r="BX89" s="272">
        <v>101</v>
      </c>
      <c r="BZ89" s="272">
        <v>0.60618055555555561</v>
      </c>
      <c r="EH89" s="276">
        <f t="shared" si="6"/>
        <v>4.8833333333335105</v>
      </c>
      <c r="EI89" s="277"/>
      <c r="EJ89" s="277" t="str">
        <f>VLOOKUP(C89,Inscription!A:N,8)</f>
        <v>LAVENANT</v>
      </c>
      <c r="EK89" s="277" t="str">
        <f>VLOOKUP(C89,Inscription!A:N,9)</f>
        <v>ROBIN</v>
      </c>
      <c r="EL89" s="272" t="str">
        <f>VLOOKUP(C89,Inscription!A:N,3)</f>
        <v>VervinsO2</v>
      </c>
      <c r="EM89" s="272" t="str">
        <f>VLOOKUP(C89,Inscription!A:N,4)</f>
        <v>homme</v>
      </c>
      <c r="EN89" s="272" t="str">
        <f>VLOOKUP(C89,Inscription!A:N,5)</f>
        <v>DH12</v>
      </c>
      <c r="EO89" s="272" t="str">
        <f>VLOOKUP(C89,Inscription!A:N,2)</f>
        <v>VervinsO</v>
      </c>
      <c r="EP89" s="272" t="str">
        <f>VLOOKUP(C89,Inscription!A:N,6)</f>
        <v>19-1</v>
      </c>
      <c r="EQ89" s="272" t="s">
        <v>877</v>
      </c>
      <c r="ER89" s="272" t="str">
        <f>VLOOKUP(C89,Inscription!A:N,11)</f>
        <v>SO</v>
      </c>
    </row>
    <row r="90" spans="1:148" s="272" customFormat="1" hidden="1" x14ac:dyDescent="0.25">
      <c r="A90" s="272">
        <v>47</v>
      </c>
      <c r="B90" s="273">
        <v>40976.288321759261</v>
      </c>
      <c r="C90" s="279">
        <v>242802</v>
      </c>
      <c r="M90" s="275">
        <v>0.58337962962962964</v>
      </c>
      <c r="P90" s="275">
        <v>0.5852546296296296</v>
      </c>
      <c r="V90" s="275">
        <v>0.61024305555555558</v>
      </c>
      <c r="Z90" s="272" t="s">
        <v>574</v>
      </c>
      <c r="AS90" s="272">
        <v>8</v>
      </c>
      <c r="AT90" s="272">
        <v>102</v>
      </c>
      <c r="AV90" s="275">
        <v>0.58975694444444449</v>
      </c>
      <c r="AW90" s="272">
        <v>103</v>
      </c>
      <c r="AY90" s="272">
        <v>0.59228009259259262</v>
      </c>
      <c r="AZ90" s="272">
        <v>126</v>
      </c>
      <c r="BB90" s="272">
        <v>0.59487268518518521</v>
      </c>
      <c r="BC90" s="272">
        <v>118</v>
      </c>
      <c r="BE90" s="272">
        <v>0.59699074074074077</v>
      </c>
      <c r="BF90" s="272">
        <v>114</v>
      </c>
      <c r="BH90" s="272">
        <v>0.602025462962963</v>
      </c>
      <c r="BI90" s="272">
        <v>101</v>
      </c>
      <c r="BK90" s="272">
        <v>0.60347222222222219</v>
      </c>
      <c r="BL90" s="272">
        <v>107</v>
      </c>
      <c r="BN90" s="272">
        <v>0.60701388888888885</v>
      </c>
      <c r="BO90" s="272">
        <v>109</v>
      </c>
      <c r="BQ90" s="272">
        <v>0.60965277777777771</v>
      </c>
      <c r="EH90" s="276">
        <f t="shared" si="6"/>
        <v>6.4833333333334409</v>
      </c>
      <c r="EI90" s="277">
        <f t="shared" si="7"/>
        <v>35.98333333333342</v>
      </c>
      <c r="EJ90" s="277" t="str">
        <f>VLOOKUP(C90,Inscription!A:N,8)</f>
        <v>DESTREZ</v>
      </c>
      <c r="EK90" s="277" t="str">
        <f>VLOOKUP(C90,Inscription!A:N,9)</f>
        <v>KOBEN</v>
      </c>
      <c r="EL90" s="272" t="str">
        <f>VLOOKUP(C90,Inscription!A:N,3)</f>
        <v>VervinsO2</v>
      </c>
      <c r="EM90" s="272" t="str">
        <f>VLOOKUP(C90,Inscription!A:N,4)</f>
        <v>Homme</v>
      </c>
      <c r="EN90" s="272" t="str">
        <f>VLOOKUP(C90,Inscription!A:N,5)</f>
        <v>DH12</v>
      </c>
      <c r="EO90" s="272" t="str">
        <f>VLOOKUP(C90,Inscription!A:N,2)</f>
        <v>VervinsO</v>
      </c>
      <c r="EP90" s="272" t="str">
        <f>VLOOKUP(C90,Inscription!A:N,6)</f>
        <v>19-2</v>
      </c>
      <c r="EQ90" s="272" t="s">
        <v>877</v>
      </c>
      <c r="ER90" s="272" t="str">
        <f>VLOOKUP(C90,Inscription!A:N,11)</f>
        <v>SO</v>
      </c>
    </row>
    <row r="91" spans="1:148" s="272" customFormat="1" hidden="1" x14ac:dyDescent="0.25">
      <c r="A91" s="272">
        <v>49</v>
      </c>
      <c r="B91" s="273">
        <v>40976.29042824074</v>
      </c>
      <c r="C91" s="274">
        <v>2150417</v>
      </c>
      <c r="L91" s="272" t="s">
        <v>805</v>
      </c>
      <c r="M91" s="275">
        <v>0.58344907407407409</v>
      </c>
      <c r="O91" s="272" t="s">
        <v>805</v>
      </c>
      <c r="P91" s="275">
        <v>0.58553240740740742</v>
      </c>
      <c r="U91" s="272" t="s">
        <v>805</v>
      </c>
      <c r="V91" s="275">
        <v>0.61274305555555553</v>
      </c>
      <c r="Z91" s="272" t="s">
        <v>574</v>
      </c>
      <c r="AA91" s="272" t="s">
        <v>837</v>
      </c>
      <c r="AS91" s="272">
        <v>11</v>
      </c>
      <c r="AT91" s="272">
        <v>114</v>
      </c>
      <c r="AU91" s="272" t="s">
        <v>805</v>
      </c>
      <c r="AV91" s="275">
        <v>0.58956018518518516</v>
      </c>
      <c r="AW91" s="272">
        <v>101</v>
      </c>
      <c r="AX91" s="272" t="s">
        <v>805</v>
      </c>
      <c r="AY91" s="272">
        <v>0.58996527777777785</v>
      </c>
      <c r="AZ91" s="272">
        <v>107</v>
      </c>
      <c r="BA91" s="272" t="s">
        <v>805</v>
      </c>
      <c r="BB91" s="272">
        <v>0.59082175925925928</v>
      </c>
      <c r="BC91" s="272">
        <v>109</v>
      </c>
      <c r="BD91" s="272" t="s">
        <v>805</v>
      </c>
      <c r="BE91" s="272">
        <v>0.5985300925925926</v>
      </c>
      <c r="BF91" s="272">
        <v>125</v>
      </c>
      <c r="BG91" s="272" t="s">
        <v>805</v>
      </c>
      <c r="BH91" s="272">
        <v>0.60100694444444447</v>
      </c>
      <c r="BI91" s="272">
        <v>111</v>
      </c>
      <c r="BJ91" s="272" t="s">
        <v>805</v>
      </c>
      <c r="BK91" s="272">
        <v>0.60142361111111109</v>
      </c>
      <c r="BL91" s="272">
        <v>102</v>
      </c>
      <c r="BM91" s="272" t="s">
        <v>805</v>
      </c>
      <c r="BN91" s="272">
        <v>0.60231481481481486</v>
      </c>
      <c r="BO91" s="272">
        <v>103</v>
      </c>
      <c r="BP91" s="272" t="s">
        <v>805</v>
      </c>
      <c r="BQ91" s="272">
        <v>0.60471064814814812</v>
      </c>
      <c r="BR91" s="272">
        <v>117</v>
      </c>
      <c r="BS91" s="272" t="s">
        <v>805</v>
      </c>
      <c r="BT91" s="272">
        <v>0.60621527777777773</v>
      </c>
      <c r="BU91" s="272">
        <v>116</v>
      </c>
      <c r="BV91" s="272" t="s">
        <v>805</v>
      </c>
      <c r="BW91" s="272">
        <v>0.60728009259259264</v>
      </c>
      <c r="BX91" s="272">
        <v>120</v>
      </c>
      <c r="BY91" s="272" t="s">
        <v>805</v>
      </c>
      <c r="BZ91" s="272">
        <v>0.60923611111111109</v>
      </c>
      <c r="EH91" s="276">
        <f t="shared" si="6"/>
        <v>5.7999999999999474</v>
      </c>
      <c r="EI91" s="277">
        <f t="shared" si="7"/>
        <v>39.18333333333328</v>
      </c>
      <c r="EJ91" s="277" t="str">
        <f>VLOOKUP(C91,Inscription!A:N,8)</f>
        <v>MONTACIE</v>
      </c>
      <c r="EK91" s="277" t="str">
        <f>VLOOKUP(C91,Inscription!A:N,9)</f>
        <v>VICTOR</v>
      </c>
      <c r="EL91" s="272" t="str">
        <f>VLOOKUP(C91,Inscription!A:N,3)</f>
        <v>B77 - OPA</v>
      </c>
      <c r="EM91" s="272" t="str">
        <f>VLOOKUP(C91,Inscription!A:N,4)</f>
        <v>Open</v>
      </c>
      <c r="EN91" s="272" t="str">
        <f>VLOOKUP(C91,Inscription!A:N,5)</f>
        <v>DH12</v>
      </c>
      <c r="EO91" s="272" t="str">
        <f>VLOOKUP(C91,Inscription!A:N,2)</f>
        <v>Balise77</v>
      </c>
      <c r="EP91" s="272" t="str">
        <f>VLOOKUP(C91,Inscription!A:N,6)</f>
        <v>26-2</v>
      </c>
      <c r="EQ91" s="272" t="s">
        <v>877</v>
      </c>
      <c r="ER91" s="272" t="str">
        <f>VLOOKUP(C91,Inscription!A:N,11)</f>
        <v>VERTE</v>
      </c>
    </row>
    <row r="92" spans="1:148" s="272" customFormat="1" hidden="1" x14ac:dyDescent="0.25">
      <c r="A92" s="272">
        <v>50</v>
      </c>
      <c r="B92" s="273">
        <v>40976.290555555555</v>
      </c>
      <c r="C92" s="274">
        <v>2039910</v>
      </c>
      <c r="L92" s="272" t="s">
        <v>805</v>
      </c>
      <c r="M92" s="275">
        <v>0.5834259259259259</v>
      </c>
      <c r="O92" s="272" t="s">
        <v>805</v>
      </c>
      <c r="P92" s="275">
        <v>0.58614583333333337</v>
      </c>
      <c r="U92" s="272" t="s">
        <v>805</v>
      </c>
      <c r="V92" s="275">
        <v>0.61232638888888891</v>
      </c>
      <c r="Z92" s="272" t="s">
        <v>574</v>
      </c>
      <c r="AA92" s="272" t="s">
        <v>887</v>
      </c>
      <c r="AS92" s="272">
        <v>9</v>
      </c>
      <c r="AT92" s="272">
        <v>101</v>
      </c>
      <c r="AU92" s="272" t="s">
        <v>805</v>
      </c>
      <c r="AV92" s="275">
        <v>0.59028935185185183</v>
      </c>
      <c r="AW92" s="272">
        <v>102</v>
      </c>
      <c r="AX92" s="272" t="s">
        <v>805</v>
      </c>
      <c r="AY92" s="272">
        <v>0.59251157407407407</v>
      </c>
      <c r="AZ92" s="272">
        <v>103</v>
      </c>
      <c r="BA92" s="272" t="s">
        <v>805</v>
      </c>
      <c r="BB92" s="272">
        <v>0.59436342592592595</v>
      </c>
      <c r="BC92" s="272">
        <v>112</v>
      </c>
      <c r="BD92" s="272" t="s">
        <v>805</v>
      </c>
      <c r="BE92" s="272">
        <v>0.59608796296296296</v>
      </c>
      <c r="BF92" s="272">
        <v>113</v>
      </c>
      <c r="BG92" s="272" t="s">
        <v>805</v>
      </c>
      <c r="BH92" s="272">
        <v>0.59767361111111106</v>
      </c>
      <c r="BI92" s="272">
        <v>121</v>
      </c>
      <c r="BJ92" s="272" t="s">
        <v>805</v>
      </c>
      <c r="BK92" s="272">
        <v>0.5990509259259259</v>
      </c>
      <c r="BL92" s="272">
        <v>116</v>
      </c>
      <c r="BM92" s="272" t="s">
        <v>805</v>
      </c>
      <c r="BN92" s="272">
        <v>0.60461805555555559</v>
      </c>
      <c r="BO92" s="272">
        <v>120</v>
      </c>
      <c r="BP92" s="272" t="s">
        <v>805</v>
      </c>
      <c r="BQ92" s="272">
        <v>0.60644675925925928</v>
      </c>
      <c r="BR92" s="272">
        <v>117</v>
      </c>
      <c r="BS92" s="272" t="s">
        <v>805</v>
      </c>
      <c r="BT92" s="272">
        <v>0.60813657407407407</v>
      </c>
      <c r="EH92" s="276">
        <f t="shared" si="6"/>
        <v>5.9666666666665868</v>
      </c>
      <c r="EI92" s="277"/>
      <c r="EJ92" s="277" t="str">
        <f>VLOOKUP(C92,Inscription!A:N,8)</f>
        <v>ARMANT</v>
      </c>
      <c r="EK92" s="277" t="str">
        <f>VLOOKUP(C92,Inscription!A:N,9)</f>
        <v>MATHIEU</v>
      </c>
      <c r="EL92" s="272" t="str">
        <f>VLOOKUP(C92,Inscription!A:N,3)</f>
        <v>GO78-10</v>
      </c>
      <c r="EM92" s="272" t="str">
        <f>VLOOKUP(C92,Inscription!A:N,4)</f>
        <v>Homme</v>
      </c>
      <c r="EN92" s="272" t="str">
        <f>VLOOKUP(C92,Inscription!A:N,5)</f>
        <v>DH12</v>
      </c>
      <c r="EO92" s="272" t="str">
        <f>VLOOKUP(C92,Inscription!A:N,2)</f>
        <v>GO 78</v>
      </c>
      <c r="EP92" s="272" t="str">
        <f>VLOOKUP(C92,Inscription!A:N,6)</f>
        <v>17-2</v>
      </c>
      <c r="EQ92" s="272" t="s">
        <v>877</v>
      </c>
      <c r="ER92" s="272" t="str">
        <f>VLOOKUP(C92,Inscription!A:N,11)</f>
        <v>VERTE</v>
      </c>
    </row>
    <row r="93" spans="1:148" s="272" customFormat="1" hidden="1" x14ac:dyDescent="0.25">
      <c r="A93" s="272">
        <v>51</v>
      </c>
      <c r="B93" s="273">
        <v>40976.290578703702</v>
      </c>
      <c r="C93" s="279">
        <v>2122188</v>
      </c>
      <c r="L93" s="272" t="s">
        <v>805</v>
      </c>
      <c r="M93" s="275">
        <v>0.57960648148148153</v>
      </c>
      <c r="O93" s="272" t="s">
        <v>805</v>
      </c>
      <c r="P93" s="275">
        <v>0.5861574074074074</v>
      </c>
      <c r="U93" s="272" t="s">
        <v>805</v>
      </c>
      <c r="V93" s="275">
        <v>0.61262731481481481</v>
      </c>
      <c r="Z93" s="272" t="s">
        <v>574</v>
      </c>
      <c r="AA93" s="272" t="s">
        <v>844</v>
      </c>
      <c r="AC93" s="272">
        <v>7807</v>
      </c>
      <c r="AS93" s="272">
        <v>10</v>
      </c>
      <c r="AT93" s="272">
        <v>101</v>
      </c>
      <c r="AU93" s="272" t="s">
        <v>805</v>
      </c>
      <c r="AV93" s="275">
        <v>0.59009259259259261</v>
      </c>
      <c r="AW93" s="272">
        <v>102</v>
      </c>
      <c r="AX93" s="272" t="s">
        <v>805</v>
      </c>
      <c r="AY93" s="272">
        <v>0.59229166666666666</v>
      </c>
      <c r="AZ93" s="272">
        <v>103</v>
      </c>
      <c r="BA93" s="272" t="s">
        <v>805</v>
      </c>
      <c r="BB93" s="272">
        <v>0.59383101851851849</v>
      </c>
      <c r="BC93" s="272">
        <v>119</v>
      </c>
      <c r="BD93" s="272" t="s">
        <v>805</v>
      </c>
      <c r="BE93" s="272">
        <v>0.59915509259259259</v>
      </c>
      <c r="BF93" s="272">
        <v>111</v>
      </c>
      <c r="BG93" s="272" t="s">
        <v>805</v>
      </c>
      <c r="BH93" s="272">
        <v>0.60038194444444448</v>
      </c>
      <c r="BI93" s="272">
        <v>125</v>
      </c>
      <c r="BJ93" s="272" t="s">
        <v>805</v>
      </c>
      <c r="BK93" s="272">
        <v>0.60085648148148152</v>
      </c>
      <c r="BL93" s="272">
        <v>107</v>
      </c>
      <c r="BM93" s="272" t="s">
        <v>805</v>
      </c>
      <c r="BN93" s="272">
        <v>0.60255787037037034</v>
      </c>
      <c r="BO93" s="272">
        <v>114</v>
      </c>
      <c r="BP93" s="272" t="s">
        <v>805</v>
      </c>
      <c r="BQ93" s="272">
        <v>0.60395833333333326</v>
      </c>
      <c r="BR93" s="272">
        <v>109</v>
      </c>
      <c r="BS93" s="272" t="s">
        <v>805</v>
      </c>
      <c r="BT93" s="272">
        <v>0.60479166666666673</v>
      </c>
      <c r="BU93" s="272">
        <v>121</v>
      </c>
      <c r="BV93" s="272" t="s">
        <v>805</v>
      </c>
      <c r="BW93" s="272">
        <v>0.60857638888888888</v>
      </c>
      <c r="EH93" s="276">
        <f t="shared" si="6"/>
        <v>5.6666666666666998</v>
      </c>
      <c r="EI93" s="277">
        <f t="shared" si="7"/>
        <v>38.11666666666666</v>
      </c>
      <c r="EJ93" s="277" t="str">
        <f>VLOOKUP(C93,Inscription!A:N,8)</f>
        <v>GAILLY</v>
      </c>
      <c r="EK93" s="277" t="str">
        <f>VLOOKUP(C93,Inscription!A:N,9)</f>
        <v>TOBIAS</v>
      </c>
      <c r="EL93" s="272" t="str">
        <f>VLOOKUP(C93,Inscription!A:N,3)</f>
        <v>GO78-10</v>
      </c>
      <c r="EM93" s="272" t="str">
        <f>VLOOKUP(C93,Inscription!A:N,4)</f>
        <v>Homme</v>
      </c>
      <c r="EN93" s="272" t="str">
        <f>VLOOKUP(C93,Inscription!A:N,5)</f>
        <v>DH12</v>
      </c>
      <c r="EO93" s="272" t="str">
        <f>VLOOKUP(C93,Inscription!A:N,2)</f>
        <v>GO 78</v>
      </c>
      <c r="EP93" s="272" t="str">
        <f>VLOOKUP(C93,Inscription!A:N,6)</f>
        <v>17-1</v>
      </c>
      <c r="EQ93" s="272" t="s">
        <v>877</v>
      </c>
      <c r="ER93" s="272" t="str">
        <f>VLOOKUP(C93,Inscription!A:N,11)</f>
        <v>BLEUE</v>
      </c>
    </row>
    <row r="94" spans="1:148" s="272" customFormat="1" hidden="1" x14ac:dyDescent="0.25">
      <c r="A94" s="272">
        <v>52</v>
      </c>
      <c r="B94" s="273">
        <v>40976.292824074073</v>
      </c>
      <c r="C94" s="274">
        <v>2150413</v>
      </c>
      <c r="L94" s="272" t="s">
        <v>805</v>
      </c>
      <c r="M94" s="275">
        <v>0.58322916666666669</v>
      </c>
      <c r="O94" s="272" t="s">
        <v>805</v>
      </c>
      <c r="P94" s="275">
        <v>0.58584490740740736</v>
      </c>
      <c r="U94" s="272" t="s">
        <v>805</v>
      </c>
      <c r="V94" s="275">
        <v>0.61524305555555558</v>
      </c>
      <c r="Z94" s="272" t="s">
        <v>574</v>
      </c>
      <c r="AA94" s="272" t="s">
        <v>836</v>
      </c>
      <c r="AS94" s="272">
        <v>13</v>
      </c>
      <c r="AT94" s="272">
        <v>113</v>
      </c>
      <c r="AU94" s="272" t="s">
        <v>805</v>
      </c>
      <c r="AV94" s="275">
        <v>0.59118055555555549</v>
      </c>
      <c r="AW94" s="272">
        <v>102</v>
      </c>
      <c r="AX94" s="272" t="s">
        <v>805</v>
      </c>
      <c r="AY94" s="272">
        <v>0.59159722222222222</v>
      </c>
      <c r="AZ94" s="272">
        <v>121</v>
      </c>
      <c r="BA94" s="272" t="s">
        <v>805</v>
      </c>
      <c r="BB94" s="272">
        <v>0.59278935185185189</v>
      </c>
      <c r="BC94" s="272">
        <v>111</v>
      </c>
      <c r="BD94" s="272" t="s">
        <v>805</v>
      </c>
      <c r="BE94" s="272">
        <v>0.59368055555555554</v>
      </c>
      <c r="BF94" s="272">
        <v>125</v>
      </c>
      <c r="BG94" s="272" t="s">
        <v>805</v>
      </c>
      <c r="BH94" s="272">
        <v>0.59447916666666667</v>
      </c>
      <c r="BI94" s="272">
        <v>119</v>
      </c>
      <c r="BJ94" s="272" t="s">
        <v>805</v>
      </c>
      <c r="BK94" s="272">
        <v>0.59787037037037039</v>
      </c>
      <c r="BL94" s="272">
        <v>109</v>
      </c>
      <c r="BM94" s="272" t="s">
        <v>805</v>
      </c>
      <c r="BN94" s="272">
        <v>0.60278935185185178</v>
      </c>
      <c r="BO94" s="272">
        <v>114</v>
      </c>
      <c r="BP94" s="272" t="s">
        <v>805</v>
      </c>
      <c r="BQ94" s="272">
        <v>0.60354166666666664</v>
      </c>
      <c r="BR94" s="272">
        <v>101</v>
      </c>
      <c r="BS94" s="272" t="s">
        <v>805</v>
      </c>
      <c r="BT94" s="272">
        <v>0.60416666666666663</v>
      </c>
      <c r="BU94" s="272">
        <v>107</v>
      </c>
      <c r="BV94" s="272" t="s">
        <v>805</v>
      </c>
      <c r="BW94" s="272">
        <v>0.60510416666666667</v>
      </c>
      <c r="BX94" s="272">
        <v>112</v>
      </c>
      <c r="BY94" s="272" t="s">
        <v>805</v>
      </c>
      <c r="BZ94" s="272">
        <v>0.61004629629629636</v>
      </c>
      <c r="CA94" s="272">
        <v>103</v>
      </c>
      <c r="CB94" s="272" t="s">
        <v>805</v>
      </c>
      <c r="CC94" s="272">
        <v>0.61091435185185183</v>
      </c>
      <c r="CD94" s="272">
        <v>118</v>
      </c>
      <c r="CE94" s="272" t="s">
        <v>805</v>
      </c>
      <c r="CF94" s="272">
        <v>0.61254629629629631</v>
      </c>
      <c r="EH94" s="276">
        <f t="shared" si="6"/>
        <v>7.6833333333333087</v>
      </c>
      <c r="EI94" s="277"/>
      <c r="EJ94" s="277" t="str">
        <f>VLOOKUP(C94,Inscription!A:N,8)</f>
        <v>BENSET</v>
      </c>
      <c r="EK94" s="277" t="str">
        <f>VLOOKUP(C94,Inscription!A:N,9)</f>
        <v>ESTELLE</v>
      </c>
      <c r="EL94" s="272" t="str">
        <f>VLOOKUP(C94,Inscription!A:N,3)</f>
        <v>B77 3</v>
      </c>
      <c r="EM94" s="272" t="str">
        <f>VLOOKUP(C94,Inscription!A:N,4)</f>
        <v>Open</v>
      </c>
      <c r="EN94" s="272" t="str">
        <f>VLOOKUP(C94,Inscription!A:N,5)</f>
        <v>DH12</v>
      </c>
      <c r="EO94" s="272" t="str">
        <f>VLOOKUP(C94,Inscription!A:N,2)</f>
        <v>Balise77</v>
      </c>
      <c r="EP94" s="272" t="str">
        <f>VLOOKUP(C94,Inscription!A:N,6)</f>
        <v>24-1</v>
      </c>
      <c r="EQ94" s="272" t="s">
        <v>877</v>
      </c>
      <c r="ER94" s="272" t="str">
        <f>VLOOKUP(C94,Inscription!A:N,11)</f>
        <v>VERTE</v>
      </c>
    </row>
    <row r="95" spans="1:148" s="272" customFormat="1" hidden="1" x14ac:dyDescent="0.25">
      <c r="A95" s="272">
        <v>53</v>
      </c>
      <c r="B95" s="273">
        <v>40976.292847222219</v>
      </c>
      <c r="C95" s="279">
        <v>2150414</v>
      </c>
      <c r="L95" s="272" t="s">
        <v>805</v>
      </c>
      <c r="M95" s="275">
        <v>0.58317129629629627</v>
      </c>
      <c r="O95" s="272" t="s">
        <v>805</v>
      </c>
      <c r="P95" s="275">
        <v>0.58583333333333332</v>
      </c>
      <c r="U95" s="272" t="s">
        <v>805</v>
      </c>
      <c r="V95" s="275">
        <v>0.61526620370370366</v>
      </c>
      <c r="Z95" s="272" t="s">
        <v>574</v>
      </c>
      <c r="AA95" s="272" t="s">
        <v>835</v>
      </c>
      <c r="AS95" s="272">
        <v>12</v>
      </c>
      <c r="AT95" s="272">
        <v>113</v>
      </c>
      <c r="AU95" s="272" t="s">
        <v>805</v>
      </c>
      <c r="AV95" s="275">
        <v>0.59122685185185186</v>
      </c>
      <c r="AW95" s="272">
        <v>102</v>
      </c>
      <c r="AX95" s="272" t="s">
        <v>805</v>
      </c>
      <c r="AY95" s="272">
        <v>0.5917824074074074</v>
      </c>
      <c r="AZ95" s="272">
        <v>121</v>
      </c>
      <c r="BA95" s="272" t="s">
        <v>805</v>
      </c>
      <c r="BB95" s="272">
        <v>0.59293981481481484</v>
      </c>
      <c r="BC95" s="272">
        <v>111</v>
      </c>
      <c r="BD95" s="272" t="s">
        <v>805</v>
      </c>
      <c r="BE95" s="272">
        <v>0.59384259259259264</v>
      </c>
      <c r="BF95" s="272">
        <v>125</v>
      </c>
      <c r="BG95" s="272" t="s">
        <v>805</v>
      </c>
      <c r="BH95" s="272">
        <v>0.59471064814814811</v>
      </c>
      <c r="BI95" s="272">
        <v>109</v>
      </c>
      <c r="BJ95" s="272" t="s">
        <v>805</v>
      </c>
      <c r="BK95" s="272">
        <v>0.60281249999999997</v>
      </c>
      <c r="BL95" s="272">
        <v>114</v>
      </c>
      <c r="BM95" s="272" t="s">
        <v>805</v>
      </c>
      <c r="BN95" s="272">
        <v>0.60364583333333333</v>
      </c>
      <c r="BO95" s="272">
        <v>101</v>
      </c>
      <c r="BP95" s="272" t="s">
        <v>805</v>
      </c>
      <c r="BQ95" s="272">
        <v>0.60418981481481482</v>
      </c>
      <c r="BR95" s="272">
        <v>107</v>
      </c>
      <c r="BS95" s="272" t="s">
        <v>805</v>
      </c>
      <c r="BT95" s="272">
        <v>0.60521990740740739</v>
      </c>
      <c r="BU95" s="272">
        <v>112</v>
      </c>
      <c r="BV95" s="272" t="s">
        <v>805</v>
      </c>
      <c r="BW95" s="272">
        <v>0.61017361111111112</v>
      </c>
      <c r="BX95" s="272">
        <v>103</v>
      </c>
      <c r="BY95" s="272" t="s">
        <v>805</v>
      </c>
      <c r="BZ95" s="272">
        <v>0.61119212962962965</v>
      </c>
      <c r="CA95" s="272">
        <v>118</v>
      </c>
      <c r="CB95" s="272" t="s">
        <v>805</v>
      </c>
      <c r="CC95" s="272">
        <v>0.61267361111111118</v>
      </c>
      <c r="EH95" s="276">
        <f t="shared" si="6"/>
        <v>7.7666666666667084</v>
      </c>
      <c r="EI95" s="277">
        <f t="shared" si="7"/>
        <v>42.383333333333297</v>
      </c>
      <c r="EJ95" s="277" t="str">
        <f>VLOOKUP(C95,Inscription!A:N,8)</f>
        <v>DUSSAIX</v>
      </c>
      <c r="EK95" s="277" t="str">
        <f>VLOOKUP(C95,Inscription!A:N,9)</f>
        <v>MARGAUX</v>
      </c>
      <c r="EL95" s="272" t="str">
        <f>VLOOKUP(C95,Inscription!A:N,3)</f>
        <v>B77 3</v>
      </c>
      <c r="EM95" s="272" t="str">
        <f>VLOOKUP(C95,Inscription!A:N,4)</f>
        <v>Open</v>
      </c>
      <c r="EN95" s="272" t="str">
        <f>VLOOKUP(C95,Inscription!A:N,5)</f>
        <v>DH12</v>
      </c>
      <c r="EO95" s="272" t="str">
        <f>VLOOKUP(C95,Inscription!A:N,2)</f>
        <v>Balise77</v>
      </c>
      <c r="EP95" s="272" t="str">
        <f>VLOOKUP(C95,Inscription!A:N,6)</f>
        <v>24-2</v>
      </c>
      <c r="EQ95" s="272" t="s">
        <v>877</v>
      </c>
      <c r="ER95" s="272" t="str">
        <f>VLOOKUP(C95,Inscription!A:N,11)</f>
        <v>VERTE</v>
      </c>
    </row>
    <row r="96" spans="1:148" s="272" customFormat="1" hidden="1" x14ac:dyDescent="0.25">
      <c r="A96" s="272">
        <v>54</v>
      </c>
      <c r="B96" s="273">
        <v>40976.293263888889</v>
      </c>
      <c r="C96" s="274">
        <v>2311182</v>
      </c>
      <c r="L96" s="272" t="s">
        <v>805</v>
      </c>
      <c r="M96" s="275">
        <v>0.58313657407407404</v>
      </c>
      <c r="O96" s="272" t="s">
        <v>805</v>
      </c>
      <c r="P96" s="275">
        <v>0.58513888888888888</v>
      </c>
      <c r="U96" s="272" t="s">
        <v>805</v>
      </c>
      <c r="V96" s="275">
        <v>0.61557870370370371</v>
      </c>
      <c r="Z96" s="272" t="s">
        <v>574</v>
      </c>
      <c r="AA96" s="272" t="s">
        <v>841</v>
      </c>
      <c r="AS96" s="272">
        <v>9</v>
      </c>
      <c r="AT96" s="272">
        <v>101</v>
      </c>
      <c r="AU96" s="272" t="s">
        <v>805</v>
      </c>
      <c r="AV96" s="275">
        <v>0.59428240740740745</v>
      </c>
      <c r="AW96" s="272">
        <v>107</v>
      </c>
      <c r="AX96" s="272" t="s">
        <v>805</v>
      </c>
      <c r="AY96" s="272">
        <v>0.59504629629629624</v>
      </c>
      <c r="AZ96" s="272">
        <v>109</v>
      </c>
      <c r="BA96" s="272" t="s">
        <v>805</v>
      </c>
      <c r="BB96" s="272">
        <v>0.5967824074074074</v>
      </c>
      <c r="BC96" s="272">
        <v>111</v>
      </c>
      <c r="BD96" s="272" t="s">
        <v>805</v>
      </c>
      <c r="BE96" s="272">
        <v>0.59881944444444446</v>
      </c>
      <c r="BF96" s="272">
        <v>102</v>
      </c>
      <c r="BG96" s="272" t="s">
        <v>805</v>
      </c>
      <c r="BH96" s="272">
        <v>0.60181712962962963</v>
      </c>
      <c r="BI96" s="272">
        <v>113</v>
      </c>
      <c r="BJ96" s="272" t="s">
        <v>805</v>
      </c>
      <c r="BK96" s="272">
        <v>0.60282407407407412</v>
      </c>
      <c r="BL96" s="272">
        <v>112</v>
      </c>
      <c r="BM96" s="272" t="s">
        <v>805</v>
      </c>
      <c r="BN96" s="272">
        <v>0.60381944444444446</v>
      </c>
      <c r="BO96" s="272">
        <v>103</v>
      </c>
      <c r="BP96" s="272" t="s">
        <v>805</v>
      </c>
      <c r="BQ96" s="272">
        <v>0.60454861111111113</v>
      </c>
      <c r="BR96" s="272">
        <v>116</v>
      </c>
      <c r="BS96" s="272" t="s">
        <v>805</v>
      </c>
      <c r="BT96" s="272">
        <v>0.60806712962962961</v>
      </c>
      <c r="EH96" s="276">
        <f t="shared" si="6"/>
        <v>13.166666666666753</v>
      </c>
      <c r="EI96" s="277"/>
      <c r="EJ96" s="277" t="str">
        <f>VLOOKUP(C96,Inscription!A:N,8)</f>
        <v>DE LA ROCHE</v>
      </c>
      <c r="EK96" s="277" t="str">
        <f>VLOOKUP(C96,Inscription!A:N,9)</f>
        <v>PAUL</v>
      </c>
      <c r="EL96" s="272" t="str">
        <f>VLOOKUP(C96,Inscription!A:N,3)</f>
        <v>B77 4</v>
      </c>
      <c r="EM96" s="272" t="str">
        <f>VLOOKUP(C96,Inscription!A:N,4)</f>
        <v>Open</v>
      </c>
      <c r="EN96" s="272" t="str">
        <f>VLOOKUP(C96,Inscription!A:N,5)</f>
        <v>DH14</v>
      </c>
      <c r="EO96" s="272" t="str">
        <f>VLOOKUP(C96,Inscription!A:N,2)</f>
        <v>Balise77</v>
      </c>
      <c r="EP96" s="272" t="str">
        <f>VLOOKUP(C96,Inscription!A:N,6)</f>
        <v>25-1</v>
      </c>
      <c r="EQ96" s="272" t="s">
        <v>877</v>
      </c>
      <c r="ER96" s="272" t="str">
        <f>VLOOKUP(C96,Inscription!A:N,11)</f>
        <v>BLEUE</v>
      </c>
    </row>
    <row r="97" spans="1:148" s="272" customFormat="1" hidden="1" x14ac:dyDescent="0.25">
      <c r="A97" s="272">
        <v>55</v>
      </c>
      <c r="B97" s="273">
        <v>40976.293298611112</v>
      </c>
      <c r="C97" s="279">
        <v>2150416</v>
      </c>
      <c r="L97" s="272" t="s">
        <v>805</v>
      </c>
      <c r="M97" s="275">
        <v>0.58311342592592597</v>
      </c>
      <c r="O97" s="272" t="s">
        <v>805</v>
      </c>
      <c r="P97" s="275">
        <v>0.58515046296296302</v>
      </c>
      <c r="U97" s="272" t="s">
        <v>805</v>
      </c>
      <c r="V97" s="275">
        <v>0.61567129629629636</v>
      </c>
      <c r="Z97" s="272" t="s">
        <v>574</v>
      </c>
      <c r="AA97" s="272" t="s">
        <v>843</v>
      </c>
      <c r="AS97" s="272">
        <v>10</v>
      </c>
      <c r="AT97" s="272">
        <v>114</v>
      </c>
      <c r="AU97" s="272" t="s">
        <v>805</v>
      </c>
      <c r="AV97" s="275">
        <v>0.59274305555555562</v>
      </c>
      <c r="AW97" s="272">
        <v>101</v>
      </c>
      <c r="AX97" s="272" t="s">
        <v>805</v>
      </c>
      <c r="AY97" s="272">
        <v>0.59341435185185187</v>
      </c>
      <c r="AZ97" s="272">
        <v>125</v>
      </c>
      <c r="BA97" s="272" t="s">
        <v>805</v>
      </c>
      <c r="BB97" s="272">
        <v>0.59482638888888884</v>
      </c>
      <c r="BC97" s="272">
        <v>119</v>
      </c>
      <c r="BD97" s="272" t="s">
        <v>805</v>
      </c>
      <c r="BE97" s="272">
        <v>0.59747685185185184</v>
      </c>
      <c r="BF97" s="272">
        <v>121</v>
      </c>
      <c r="BG97" s="272" t="s">
        <v>805</v>
      </c>
      <c r="BH97" s="272">
        <v>0.59949074074074071</v>
      </c>
      <c r="BI97" s="272">
        <v>102</v>
      </c>
      <c r="BJ97" s="272" t="s">
        <v>805</v>
      </c>
      <c r="BK97" s="272">
        <v>0.60021990740740738</v>
      </c>
      <c r="BL97" s="272">
        <v>103</v>
      </c>
      <c r="BM97" s="272" t="s">
        <v>805</v>
      </c>
      <c r="BN97" s="272">
        <v>0.60428240740740746</v>
      </c>
      <c r="BO97" s="272">
        <v>118</v>
      </c>
      <c r="BP97" s="272" t="s">
        <v>805</v>
      </c>
      <c r="BQ97" s="272">
        <v>0.60611111111111116</v>
      </c>
      <c r="BR97" s="272">
        <v>117</v>
      </c>
      <c r="BS97" s="272" t="s">
        <v>805</v>
      </c>
      <c r="BT97" s="272">
        <v>0.60952546296296295</v>
      </c>
      <c r="BU97" s="272">
        <v>120</v>
      </c>
      <c r="BV97" s="272" t="s">
        <v>805</v>
      </c>
      <c r="BW97" s="272">
        <v>0.6111226851851852</v>
      </c>
      <c r="EH97" s="276">
        <f t="shared" si="6"/>
        <v>10.933333333333337</v>
      </c>
      <c r="EI97" s="277">
        <f t="shared" si="7"/>
        <v>43.949999999999996</v>
      </c>
      <c r="EJ97" s="277" t="str">
        <f>VLOOKUP(C97,Inscription!A:N,8)</f>
        <v>ZHANG</v>
      </c>
      <c r="EK97" s="277" t="str">
        <f>VLOOKUP(C97,Inscription!A:N,9)</f>
        <v>FÉLIX</v>
      </c>
      <c r="EL97" s="272" t="str">
        <f>VLOOKUP(C97,Inscription!A:N,3)</f>
        <v>B77 4</v>
      </c>
      <c r="EM97" s="272" t="str">
        <f>VLOOKUP(C97,Inscription!A:N,4)</f>
        <v>Open</v>
      </c>
      <c r="EN97" s="272" t="str">
        <f>VLOOKUP(C97,Inscription!A:N,5)</f>
        <v>DH14</v>
      </c>
      <c r="EO97" s="272" t="str">
        <f>VLOOKUP(C97,Inscription!A:N,2)</f>
        <v>Balise77</v>
      </c>
      <c r="EP97" s="272" t="str">
        <f>VLOOKUP(C97,Inscription!A:N,6)</f>
        <v>25-2</v>
      </c>
      <c r="EQ97" s="272" t="s">
        <v>877</v>
      </c>
      <c r="ER97" s="272" t="str">
        <f>VLOOKUP(C97,Inscription!A:N,11)</f>
        <v>BLEUE</v>
      </c>
    </row>
    <row r="98" spans="1:148" s="272" customFormat="1" hidden="1" x14ac:dyDescent="0.25">
      <c r="A98" s="272">
        <v>56</v>
      </c>
      <c r="B98" s="273">
        <v>40976.293402777781</v>
      </c>
      <c r="C98" s="279">
        <v>2027636</v>
      </c>
      <c r="L98" s="272" t="s">
        <v>805</v>
      </c>
      <c r="M98" s="275">
        <v>0.58348379629629632</v>
      </c>
      <c r="O98" s="272" t="s">
        <v>805</v>
      </c>
      <c r="P98" s="275">
        <v>0.58560185185185187</v>
      </c>
      <c r="U98" s="272" t="s">
        <v>805</v>
      </c>
      <c r="V98" s="275">
        <v>0.61568287037037039</v>
      </c>
      <c r="Z98" s="272" t="s">
        <v>574</v>
      </c>
      <c r="AA98" s="272" t="s">
        <v>847</v>
      </c>
      <c r="AS98" s="272">
        <v>8</v>
      </c>
      <c r="AT98" s="272">
        <v>101</v>
      </c>
      <c r="AU98" s="272" t="s">
        <v>805</v>
      </c>
      <c r="AV98" s="275">
        <v>0.58946759259259263</v>
      </c>
      <c r="AW98" s="272">
        <v>107</v>
      </c>
      <c r="AX98" s="272" t="s">
        <v>805</v>
      </c>
      <c r="AY98" s="272">
        <v>0.59380787037037031</v>
      </c>
      <c r="AZ98" s="272">
        <v>114</v>
      </c>
      <c r="BA98" s="272" t="s">
        <v>805</v>
      </c>
      <c r="BB98" s="272">
        <v>0.59552083333333339</v>
      </c>
      <c r="BC98" s="272">
        <v>125</v>
      </c>
      <c r="BD98" s="272" t="s">
        <v>805</v>
      </c>
      <c r="BE98" s="272">
        <v>0.59747685185185184</v>
      </c>
      <c r="BF98" s="272">
        <v>102</v>
      </c>
      <c r="BG98" s="272" t="s">
        <v>805</v>
      </c>
      <c r="BH98" s="272">
        <v>0.5982291666666667</v>
      </c>
      <c r="BI98" s="272">
        <v>113</v>
      </c>
      <c r="BJ98" s="272" t="s">
        <v>805</v>
      </c>
      <c r="BK98" s="272">
        <v>0.60116898148148146</v>
      </c>
      <c r="BL98" s="272">
        <v>103</v>
      </c>
      <c r="BM98" s="272" t="s">
        <v>805</v>
      </c>
      <c r="BN98" s="272">
        <v>0.60244212962962962</v>
      </c>
      <c r="BO98" s="272">
        <v>109</v>
      </c>
      <c r="BP98" s="272" t="s">
        <v>805</v>
      </c>
      <c r="BQ98" s="272">
        <v>0.61105324074074074</v>
      </c>
      <c r="EH98" s="276">
        <f t="shared" si="6"/>
        <v>5.5666666666666842</v>
      </c>
      <c r="EI98" s="277">
        <f t="shared" si="7"/>
        <v>43.31666666666667</v>
      </c>
      <c r="EJ98" s="277" t="str">
        <f>VLOOKUP(C98,Inscription!A:N,8)</f>
        <v>ODDOU</v>
      </c>
      <c r="EK98" s="277" t="str">
        <f>VLOOKUP(C98,Inscription!A:N,9)</f>
        <v>MARGOT</v>
      </c>
      <c r="EL98" s="272" t="str">
        <f>VLOOKUP(C98,Inscription!A:N,3)</f>
        <v>TSO 2</v>
      </c>
      <c r="EM98" s="272" t="str">
        <f>VLOOKUP(C98,Inscription!A:N,4)</f>
        <v>Mixte</v>
      </c>
      <c r="EN98" s="272" t="str">
        <f>VLOOKUP(C98,Inscription!A:N,5)</f>
        <v>DH14</v>
      </c>
      <c r="EO98" s="272" t="str">
        <f>VLOOKUP(C98,Inscription!A:N,2)</f>
        <v>TSO</v>
      </c>
      <c r="EP98" s="272" t="str">
        <f>VLOOKUP(C98,Inscription!A:N,6)</f>
        <v>40-2</v>
      </c>
      <c r="EQ98" s="272" t="s">
        <v>877</v>
      </c>
      <c r="ER98" s="272" t="str">
        <f>VLOOKUP(C98,Inscription!A:N,11)</f>
        <v>SO</v>
      </c>
    </row>
    <row r="99" spans="1:148" s="272" customFormat="1" hidden="1" x14ac:dyDescent="0.25">
      <c r="A99" s="272">
        <v>57</v>
      </c>
      <c r="B99" s="273">
        <v>40976.29346064815</v>
      </c>
      <c r="C99" s="274">
        <v>34820</v>
      </c>
      <c r="M99" s="275">
        <v>0.58349537037037036</v>
      </c>
      <c r="P99" s="275">
        <v>0.58562499999999995</v>
      </c>
      <c r="V99" s="275">
        <v>0.61569444444444443</v>
      </c>
      <c r="Z99" s="272" t="s">
        <v>574</v>
      </c>
      <c r="AS99" s="272">
        <v>12</v>
      </c>
      <c r="AT99" s="272">
        <v>101</v>
      </c>
      <c r="AV99" s="275">
        <v>0.58951388888888889</v>
      </c>
      <c r="AW99" s="272">
        <v>125</v>
      </c>
      <c r="AY99" s="272">
        <v>0.59456018518518516</v>
      </c>
      <c r="AZ99" s="272">
        <v>111</v>
      </c>
      <c r="BB99" s="272">
        <v>0.5950347222222222</v>
      </c>
      <c r="BC99" s="272">
        <v>119</v>
      </c>
      <c r="BE99" s="272">
        <v>0.59606481481481477</v>
      </c>
      <c r="BF99" s="272">
        <v>102</v>
      </c>
      <c r="BH99" s="272">
        <v>0.59804398148148141</v>
      </c>
      <c r="BI99" s="272">
        <v>121</v>
      </c>
      <c r="BK99" s="272">
        <v>0.5994328703703703</v>
      </c>
      <c r="BL99" s="272">
        <v>112</v>
      </c>
      <c r="BN99" s="272">
        <v>0.60108796296296296</v>
      </c>
      <c r="BO99" s="272">
        <v>103</v>
      </c>
      <c r="BQ99" s="272">
        <v>0.60243055555555558</v>
      </c>
      <c r="BR99" s="272">
        <v>116</v>
      </c>
      <c r="BT99" s="272">
        <v>0.60974537037037035</v>
      </c>
      <c r="BU99" s="272">
        <v>117</v>
      </c>
      <c r="BW99" s="272">
        <v>0.61046296296296299</v>
      </c>
      <c r="BX99" s="272">
        <v>120</v>
      </c>
      <c r="BZ99" s="272">
        <v>0.61152777777777778</v>
      </c>
      <c r="CA99" s="272">
        <v>118</v>
      </c>
      <c r="CC99" s="272">
        <v>0.61408564814814814</v>
      </c>
      <c r="EH99" s="276">
        <f t="shared" si="6"/>
        <v>5.600000000000076</v>
      </c>
      <c r="EI99" s="277"/>
      <c r="EJ99" s="277" t="str">
        <f>VLOOKUP(C99,Inscription!A:N,8)</f>
        <v>MOREY</v>
      </c>
      <c r="EK99" s="277" t="str">
        <f>VLOOKUP(C99,Inscription!A:N,9)</f>
        <v>LOUISE</v>
      </c>
      <c r="EL99" s="272" t="str">
        <f>VLOOKUP(C99,Inscription!A:N,3)</f>
        <v>TOMBALISE</v>
      </c>
      <c r="EM99" s="272" t="str">
        <f>VLOOKUP(C99,Inscription!A:N,4)</f>
        <v>Open</v>
      </c>
      <c r="EN99" s="272" t="str">
        <f>VLOOKUP(C99,Inscription!A:N,5)</f>
        <v>DH10</v>
      </c>
      <c r="EO99" s="272" t="str">
        <f>VLOOKUP(C99,Inscription!A:N,2)</f>
        <v>TOM</v>
      </c>
      <c r="EP99" s="272" t="str">
        <f>VLOOKUP(C99,Inscription!A:N,6)</f>
        <v>10-2</v>
      </c>
      <c r="EQ99" s="272" t="s">
        <v>877</v>
      </c>
      <c r="ER99" s="272" t="str">
        <f>VLOOKUP(C99,Inscription!A:N,11)</f>
        <v>VERTE</v>
      </c>
    </row>
    <row r="100" spans="1:148" s="272" customFormat="1" hidden="1" x14ac:dyDescent="0.25">
      <c r="A100" s="272">
        <v>60</v>
      </c>
      <c r="B100" s="273">
        <v>40976.303865740738</v>
      </c>
      <c r="C100" s="279">
        <v>229086</v>
      </c>
      <c r="M100" s="275">
        <v>0.58331018518518518</v>
      </c>
      <c r="P100" s="275">
        <v>0.58531250000000001</v>
      </c>
      <c r="V100" s="275">
        <v>0.62631944444444443</v>
      </c>
      <c r="Z100" s="272" t="s">
        <v>574</v>
      </c>
      <c r="AS100" s="272">
        <v>7</v>
      </c>
      <c r="AT100" s="272">
        <v>114</v>
      </c>
      <c r="AV100" s="275">
        <v>0.59192129629629631</v>
      </c>
      <c r="AW100" s="272">
        <v>101</v>
      </c>
      <c r="AY100" s="272">
        <v>0.59553240740740743</v>
      </c>
      <c r="AZ100" s="272">
        <v>122</v>
      </c>
      <c r="BB100" s="272">
        <v>0.60001157407407402</v>
      </c>
      <c r="BC100" s="272">
        <v>112</v>
      </c>
      <c r="BE100" s="272">
        <v>0.6008796296296296</v>
      </c>
      <c r="BF100" s="272">
        <v>102</v>
      </c>
      <c r="BH100" s="272">
        <v>0.61126157407407411</v>
      </c>
      <c r="BI100" s="272">
        <v>113</v>
      </c>
      <c r="BK100" s="272">
        <v>0.61228009259259253</v>
      </c>
      <c r="BL100" s="272">
        <v>103</v>
      </c>
      <c r="BN100" s="272">
        <v>0.61575231481481485</v>
      </c>
      <c r="EH100" s="276">
        <f t="shared" si="6"/>
        <v>9.5166666666666622</v>
      </c>
      <c r="EI100" s="277">
        <f t="shared" si="7"/>
        <v>59.049999999999955</v>
      </c>
      <c r="EJ100" s="277" t="str">
        <f>VLOOKUP(C100,Inscription!A:N,8)</f>
        <v>MAVET</v>
      </c>
      <c r="EK100" s="277" t="str">
        <f>VLOOKUP(C100,Inscription!A:N,9)</f>
        <v>VALENTINE</v>
      </c>
      <c r="EL100" s="272" t="str">
        <f>VLOOKUP(C100,Inscription!A:N,3)</f>
        <v>VervinsO5</v>
      </c>
      <c r="EM100" s="272" t="str">
        <f>VLOOKUP(C100,Inscription!A:N,4)</f>
        <v>Dame</v>
      </c>
      <c r="EN100" s="272" t="str">
        <f>VLOOKUP(C100,Inscription!A:N,5)</f>
        <v>DH12</v>
      </c>
      <c r="EO100" s="272" t="str">
        <f>VLOOKUP(C100,Inscription!A:N,2)</f>
        <v>VervinsO</v>
      </c>
      <c r="EP100" s="272" t="str">
        <f>VLOOKUP(C100,Inscription!A:N,6)</f>
        <v>15-2</v>
      </c>
      <c r="EQ100" s="272" t="s">
        <v>877</v>
      </c>
      <c r="ER100" s="272" t="str">
        <f>VLOOKUP(C100,Inscription!A:N,11)</f>
        <v>SO</v>
      </c>
    </row>
    <row r="101" spans="1:148" s="272" customFormat="1" hidden="1" x14ac:dyDescent="0.25">
      <c r="A101" s="272">
        <v>61</v>
      </c>
      <c r="B101" s="273">
        <v>40976.303923611114</v>
      </c>
      <c r="C101" s="279">
        <v>38514</v>
      </c>
      <c r="M101" s="275">
        <v>0.58333333333333337</v>
      </c>
      <c r="P101" s="275">
        <v>0.58530092592592597</v>
      </c>
      <c r="V101" s="275">
        <v>0.62629629629629624</v>
      </c>
      <c r="Z101" s="272" t="s">
        <v>574</v>
      </c>
      <c r="AS101" s="272">
        <v>8</v>
      </c>
      <c r="AT101" s="272">
        <v>101</v>
      </c>
      <c r="AV101" s="275">
        <v>0.59172453703703709</v>
      </c>
      <c r="AW101" s="272">
        <v>107</v>
      </c>
      <c r="AY101" s="272">
        <v>0.59284722222222219</v>
      </c>
      <c r="AZ101" s="272">
        <v>109</v>
      </c>
      <c r="BB101" s="272">
        <v>0.59663194444444445</v>
      </c>
      <c r="BC101" s="272">
        <v>125</v>
      </c>
      <c r="BE101" s="272">
        <v>0.59851851851851856</v>
      </c>
      <c r="BF101" s="272">
        <v>111</v>
      </c>
      <c r="BH101" s="272">
        <v>0.60108796296296296</v>
      </c>
      <c r="BI101" s="272">
        <v>119</v>
      </c>
      <c r="BK101" s="272">
        <v>0.60343749999999996</v>
      </c>
      <c r="BL101" s="272">
        <v>102</v>
      </c>
      <c r="BN101" s="272">
        <v>0.61121527777777784</v>
      </c>
      <c r="BO101" s="272">
        <v>118</v>
      </c>
      <c r="BQ101" s="272">
        <v>0.62193287037037037</v>
      </c>
      <c r="EH101" s="276">
        <f t="shared" si="6"/>
        <v>9.2500000000000071</v>
      </c>
      <c r="EI101" s="277"/>
      <c r="EJ101" s="277" t="str">
        <f>VLOOKUP(C101,Inscription!A:N,8)</f>
        <v>PARISOT</v>
      </c>
      <c r="EK101" s="277" t="str">
        <f>VLOOKUP(C101,Inscription!A:N,9)</f>
        <v>MORGANE</v>
      </c>
      <c r="EL101" s="272" t="str">
        <f>VLOOKUP(C101,Inscription!A:N,3)</f>
        <v>VervinsO5</v>
      </c>
      <c r="EM101" s="272" t="str">
        <f>VLOOKUP(C101,Inscription!A:N,4)</f>
        <v>Dame</v>
      </c>
      <c r="EN101" s="272" t="str">
        <f>VLOOKUP(C101,Inscription!A:N,5)</f>
        <v>DH12</v>
      </c>
      <c r="EO101" s="272" t="str">
        <f>VLOOKUP(C101,Inscription!A:N,2)</f>
        <v>VervinsO</v>
      </c>
      <c r="EP101" s="272" t="str">
        <f>VLOOKUP(C101,Inscription!A:N,6)</f>
        <v>15-1</v>
      </c>
      <c r="EQ101" s="272" t="s">
        <v>877</v>
      </c>
      <c r="ER101" s="272" t="str">
        <f>VLOOKUP(C101,Inscription!A:N,11)</f>
        <v>SO</v>
      </c>
    </row>
    <row r="102" spans="1:148" s="272" customFormat="1" hidden="1" x14ac:dyDescent="0.25">
      <c r="A102" s="272">
        <v>62</v>
      </c>
      <c r="B102" s="273">
        <v>40976.305833333332</v>
      </c>
      <c r="C102" s="279">
        <v>1210936</v>
      </c>
      <c r="L102" s="272" t="s">
        <v>805</v>
      </c>
      <c r="M102" s="275">
        <v>0.58361111111111108</v>
      </c>
      <c r="O102" s="272" t="s">
        <v>805</v>
      </c>
      <c r="P102" s="275">
        <v>0.58592592592592596</v>
      </c>
      <c r="U102" s="272" t="s">
        <v>805</v>
      </c>
      <c r="V102" s="275">
        <v>0.6015625</v>
      </c>
      <c r="Z102" s="272" t="s">
        <v>574</v>
      </c>
      <c r="AA102" s="272" t="s">
        <v>888</v>
      </c>
      <c r="AS102" s="272">
        <v>9</v>
      </c>
      <c r="AT102" s="272">
        <v>102</v>
      </c>
      <c r="AU102" s="272" t="s">
        <v>805</v>
      </c>
      <c r="AV102" s="275">
        <v>0.59006944444444442</v>
      </c>
      <c r="AW102" s="272">
        <v>111</v>
      </c>
      <c r="AX102" s="272" t="s">
        <v>805</v>
      </c>
      <c r="AY102" s="272">
        <v>0.5920023148148148</v>
      </c>
      <c r="AZ102" s="272">
        <v>119</v>
      </c>
      <c r="BA102" s="272" t="s">
        <v>805</v>
      </c>
      <c r="BB102" s="272">
        <v>0.59288194444444442</v>
      </c>
      <c r="BC102" s="272">
        <v>121</v>
      </c>
      <c r="BD102" s="272" t="s">
        <v>805</v>
      </c>
      <c r="BE102" s="272">
        <v>0.59454861111111112</v>
      </c>
      <c r="BF102" s="272">
        <v>125</v>
      </c>
      <c r="BG102" s="272" t="s">
        <v>805</v>
      </c>
      <c r="BH102" s="272">
        <v>0.59560185185185188</v>
      </c>
      <c r="BI102" s="272">
        <v>109</v>
      </c>
      <c r="BJ102" s="272" t="s">
        <v>805</v>
      </c>
      <c r="BK102" s="272">
        <v>0.5965625</v>
      </c>
      <c r="BL102" s="272">
        <v>114</v>
      </c>
      <c r="BM102" s="272" t="s">
        <v>805</v>
      </c>
      <c r="BN102" s="272">
        <v>0.59710648148148149</v>
      </c>
      <c r="BO102" s="272">
        <v>101</v>
      </c>
      <c r="BP102" s="272" t="s">
        <v>805</v>
      </c>
      <c r="BQ102" s="272">
        <v>0.59752314814814811</v>
      </c>
      <c r="BR102" s="272">
        <v>103</v>
      </c>
      <c r="BS102" s="272" t="s">
        <v>805</v>
      </c>
      <c r="BT102" s="272">
        <v>0.60043981481481479</v>
      </c>
      <c r="EH102" s="276">
        <f t="shared" si="6"/>
        <v>5.9666666666665868</v>
      </c>
      <c r="EI102" s="277"/>
      <c r="EJ102" s="277" t="str">
        <f>VLOOKUP(C102,Inscription!A:N,8)</f>
        <v>SKOWRONEK</v>
      </c>
      <c r="EK102" s="277" t="str">
        <f>VLOOKUP(C102,Inscription!A:N,9)</f>
        <v>PAULINE</v>
      </c>
      <c r="EL102" s="272" t="str">
        <f>VLOOKUP(C102,Inscription!A:N,3)</f>
        <v>ASQ'O 2</v>
      </c>
      <c r="EM102" s="272" t="str">
        <f>VLOOKUP(C102,Inscription!A:N,4)</f>
        <v>Mixte</v>
      </c>
      <c r="EN102" s="272" t="str">
        <f>VLOOKUP(C102,Inscription!A:N,5)</f>
        <v>DH12</v>
      </c>
      <c r="EO102" s="272" t="str">
        <f>VLOOKUP(C102,Inscription!A:N,2)</f>
        <v>ASQO</v>
      </c>
      <c r="EP102" s="272" t="str">
        <f>VLOOKUP(C102,Inscription!A:N,6)</f>
        <v>27-1</v>
      </c>
      <c r="EQ102" s="272" t="s">
        <v>877</v>
      </c>
      <c r="ER102" s="272" t="str">
        <f>VLOOKUP(C102,Inscription!A:N,11)</f>
        <v>SO</v>
      </c>
    </row>
    <row r="103" spans="1:148" s="272" customFormat="1" hidden="1" x14ac:dyDescent="0.25">
      <c r="A103" s="272">
        <v>63</v>
      </c>
      <c r="B103" s="273">
        <v>40976.305949074071</v>
      </c>
      <c r="C103" s="274">
        <v>2037270</v>
      </c>
      <c r="L103" s="272" t="s">
        <v>805</v>
      </c>
      <c r="M103" s="275">
        <v>0.58359953703703704</v>
      </c>
      <c r="O103" s="272" t="s">
        <v>805</v>
      </c>
      <c r="P103" s="275">
        <v>0.58590277777777777</v>
      </c>
      <c r="U103" s="272" t="s">
        <v>805</v>
      </c>
      <c r="V103" s="275">
        <v>0.60243055555555558</v>
      </c>
      <c r="Z103" s="272" t="s">
        <v>574</v>
      </c>
      <c r="AA103" s="272" t="s">
        <v>889</v>
      </c>
      <c r="AS103" s="272">
        <v>10</v>
      </c>
      <c r="AT103" s="272">
        <v>101</v>
      </c>
      <c r="AU103" s="272" t="s">
        <v>805</v>
      </c>
      <c r="AV103" s="275">
        <v>0.58991898148148147</v>
      </c>
      <c r="AW103" s="272">
        <v>107</v>
      </c>
      <c r="AX103" s="272" t="s">
        <v>805</v>
      </c>
      <c r="AY103" s="272">
        <v>0.59043981481481478</v>
      </c>
      <c r="AZ103" s="272">
        <v>113</v>
      </c>
      <c r="BA103" s="272" t="s">
        <v>805</v>
      </c>
      <c r="BB103" s="272">
        <v>0.59253472222222225</v>
      </c>
      <c r="BC103" s="272">
        <v>102</v>
      </c>
      <c r="BD103" s="272" t="s">
        <v>805</v>
      </c>
      <c r="BE103" s="272">
        <v>0.59302083333333333</v>
      </c>
      <c r="BF103" s="272">
        <v>112</v>
      </c>
      <c r="BG103" s="272" t="s">
        <v>805</v>
      </c>
      <c r="BH103" s="272">
        <v>0.59399305555555559</v>
      </c>
      <c r="BI103" s="272">
        <v>103</v>
      </c>
      <c r="BJ103" s="272" t="s">
        <v>805</v>
      </c>
      <c r="BK103" s="272">
        <v>0.59458333333333335</v>
      </c>
      <c r="BL103" s="272">
        <v>118</v>
      </c>
      <c r="BM103" s="272" t="s">
        <v>805</v>
      </c>
      <c r="BN103" s="272">
        <v>0.59574074074074079</v>
      </c>
      <c r="BO103" s="272">
        <v>117</v>
      </c>
      <c r="BP103" s="272" t="s">
        <v>805</v>
      </c>
      <c r="BQ103" s="272">
        <v>0.59710648148148149</v>
      </c>
      <c r="BR103" s="272">
        <v>116</v>
      </c>
      <c r="BS103" s="272" t="s">
        <v>805</v>
      </c>
      <c r="BT103" s="272">
        <v>0.59768518518518521</v>
      </c>
      <c r="BU103" s="272">
        <v>120</v>
      </c>
      <c r="BV103" s="272" t="s">
        <v>805</v>
      </c>
      <c r="BW103" s="272">
        <v>0.59856481481481483</v>
      </c>
      <c r="EH103" s="276">
        <f t="shared" si="6"/>
        <v>5.7833333333333314</v>
      </c>
      <c r="EI103" s="277">
        <f t="shared" si="7"/>
        <v>23.800000000000043</v>
      </c>
      <c r="EJ103" s="277" t="str">
        <f>VLOOKUP(C103,Inscription!A:N,8)</f>
        <v>HENKY</v>
      </c>
      <c r="EK103" s="277" t="str">
        <f>VLOOKUP(C103,Inscription!A:N,9)</f>
        <v>EDOUARD</v>
      </c>
      <c r="EL103" s="272" t="str">
        <f>VLOOKUP(C103,Inscription!A:N,3)</f>
        <v>ASQ'O 2</v>
      </c>
      <c r="EM103" s="272" t="str">
        <f>VLOOKUP(C103,Inscription!A:N,4)</f>
        <v>Mixte</v>
      </c>
      <c r="EN103" s="272" t="str">
        <f>VLOOKUP(C103,Inscription!A:N,5)</f>
        <v>DH12</v>
      </c>
      <c r="EO103" s="272" t="str">
        <f>VLOOKUP(C103,Inscription!A:N,2)</f>
        <v>ASQO</v>
      </c>
      <c r="EP103" s="272" t="str">
        <f>VLOOKUP(C103,Inscription!A:N,6)</f>
        <v>27-2</v>
      </c>
      <c r="EQ103" s="272" t="s">
        <v>877</v>
      </c>
      <c r="ER103" s="272" t="str">
        <f>VLOOKUP(C103,Inscription!A:N,11)</f>
        <v>SO</v>
      </c>
    </row>
    <row r="104" spans="1:148" hidden="1" x14ac:dyDescent="0.25">
      <c r="A104" s="2">
        <v>4</v>
      </c>
      <c r="B104" s="243">
        <v>44373.634699074071</v>
      </c>
      <c r="C104" s="248">
        <v>1209882</v>
      </c>
      <c r="L104" s="2" t="s">
        <v>805</v>
      </c>
      <c r="M104" s="244">
        <v>0.58849537037037036</v>
      </c>
      <c r="O104" s="2" t="s">
        <v>805</v>
      </c>
      <c r="P104" s="244">
        <v>0.58892361111111113</v>
      </c>
      <c r="U104" s="2" t="s">
        <v>805</v>
      </c>
      <c r="V104" s="244">
        <v>0.59295138888888888</v>
      </c>
      <c r="Z104" s="2" t="s">
        <v>571</v>
      </c>
      <c r="AA104" s="2" t="s">
        <v>582</v>
      </c>
      <c r="AC104" s="2" t="s">
        <v>149</v>
      </c>
      <c r="AS104" s="2">
        <v>17</v>
      </c>
      <c r="AT104" s="2">
        <v>150</v>
      </c>
      <c r="AU104" s="2" t="s">
        <v>805</v>
      </c>
      <c r="AV104" s="244">
        <v>0.59091435185185182</v>
      </c>
      <c r="AW104" s="2">
        <v>151</v>
      </c>
      <c r="AX104" s="2" t="s">
        <v>805</v>
      </c>
      <c r="AY104" s="2">
        <v>0.59155092592592595</v>
      </c>
      <c r="AZ104" s="2">
        <v>158</v>
      </c>
      <c r="BA104" s="2" t="s">
        <v>805</v>
      </c>
      <c r="BB104" s="2">
        <v>0.59160879629629626</v>
      </c>
      <c r="BC104" s="2">
        <v>159</v>
      </c>
      <c r="BD104" s="2" t="s">
        <v>805</v>
      </c>
      <c r="BE104" s="2">
        <v>0.59173611111111113</v>
      </c>
      <c r="BF104" s="2">
        <v>166</v>
      </c>
      <c r="BG104" s="2" t="s">
        <v>805</v>
      </c>
      <c r="BH104" s="2">
        <v>0.59184027777777781</v>
      </c>
      <c r="BI104" s="2">
        <v>165</v>
      </c>
      <c r="BJ104" s="2" t="s">
        <v>805</v>
      </c>
      <c r="BK104" s="2">
        <v>0.59196759259259257</v>
      </c>
      <c r="BL104" s="2">
        <v>164</v>
      </c>
      <c r="BM104" s="2" t="s">
        <v>805</v>
      </c>
      <c r="BN104" s="2">
        <v>0.59195601851851853</v>
      </c>
      <c r="BO104" s="2">
        <v>163</v>
      </c>
      <c r="BP104" s="2" t="s">
        <v>805</v>
      </c>
      <c r="BQ104" s="2">
        <v>0.59215277777777775</v>
      </c>
      <c r="BR104" s="2">
        <v>162</v>
      </c>
      <c r="BS104" s="2" t="s">
        <v>805</v>
      </c>
      <c r="BT104" s="2">
        <v>0.59231481481481485</v>
      </c>
      <c r="BU104" s="2">
        <v>155</v>
      </c>
      <c r="BV104" s="2" t="s">
        <v>805</v>
      </c>
      <c r="BW104" s="2">
        <v>0.59230324074074081</v>
      </c>
      <c r="BX104" s="2">
        <v>154</v>
      </c>
      <c r="BY104" s="2" t="s">
        <v>805</v>
      </c>
      <c r="BZ104" s="2">
        <v>0.59240740740740738</v>
      </c>
      <c r="CA104" s="2">
        <v>153</v>
      </c>
      <c r="CB104" s="2" t="s">
        <v>805</v>
      </c>
      <c r="CC104" s="2">
        <v>0.59247685185185184</v>
      </c>
      <c r="CD104" s="2">
        <v>152</v>
      </c>
      <c r="CE104" s="2" t="s">
        <v>805</v>
      </c>
      <c r="CF104" s="2">
        <v>0.59245370370370376</v>
      </c>
      <c r="CG104" s="2">
        <v>157</v>
      </c>
      <c r="CH104" s="2" t="s">
        <v>805</v>
      </c>
      <c r="CI104" s="2">
        <v>0.59266203703703701</v>
      </c>
      <c r="CJ104" s="2">
        <v>160</v>
      </c>
      <c r="CK104" s="2" t="s">
        <v>805</v>
      </c>
      <c r="CL104" s="2">
        <v>0.59289351851851857</v>
      </c>
      <c r="CM104" s="2">
        <v>161</v>
      </c>
      <c r="CN104" s="2" t="s">
        <v>805</v>
      </c>
      <c r="CO104" s="2">
        <v>0.59275462962962966</v>
      </c>
      <c r="CP104" s="2">
        <v>156</v>
      </c>
      <c r="CQ104" s="2" t="s">
        <v>805</v>
      </c>
      <c r="CR104" s="2">
        <v>0.59278935185185189</v>
      </c>
      <c r="EH104" s="276">
        <f t="shared" ref="EH104:EH125" si="8">(AV104-P104)*60*24</f>
        <v>2.8666666666665819</v>
      </c>
      <c r="EI104" s="277">
        <f t="shared" ref="EI104:EI119" si="9">(V104-P104)*60*24</f>
        <v>5.7999999999999474</v>
      </c>
      <c r="EJ104" s="277" t="str">
        <f>VLOOKUP(C104,Inscription!A:N,8)</f>
        <v>HEYRMANN</v>
      </c>
      <c r="EK104" s="277" t="str">
        <f>VLOOKUP(C104,Inscription!A:N,9)</f>
        <v>LISA</v>
      </c>
      <c r="EL104" s="2" t="str">
        <f>VLOOKUP(C104,Inscription!A:N,3)</f>
        <v>ASQ'O 1</v>
      </c>
      <c r="EM104" s="2" t="str">
        <f>VLOOKUP(C104,Inscription!A:N,4)</f>
        <v>Dame</v>
      </c>
      <c r="EN104" s="2" t="str">
        <f>VLOOKUP(C104,Inscription!A:N,5)</f>
        <v>DH10</v>
      </c>
      <c r="EO104" s="2" t="str">
        <f>VLOOKUP(C104,Inscription!A:N,2)</f>
        <v>ASQO</v>
      </c>
      <c r="EP104" s="290" t="str">
        <f>VLOOKUP(C104,Inscription!A:N,6)</f>
        <v>1-1</v>
      </c>
      <c r="EQ104" s="272" t="s">
        <v>877</v>
      </c>
      <c r="ER104" s="272" t="str">
        <f>VLOOKUP(C104,Inscription!A:N,11)</f>
        <v>SO</v>
      </c>
    </row>
    <row r="105" spans="1:148" hidden="1" x14ac:dyDescent="0.25">
      <c r="A105" s="2">
        <v>5</v>
      </c>
      <c r="B105" s="243">
        <v>44373.634942129633</v>
      </c>
      <c r="C105" s="248">
        <v>2039908</v>
      </c>
      <c r="L105" s="2" t="s">
        <v>805</v>
      </c>
      <c r="M105" s="244">
        <v>0.58924768518518522</v>
      </c>
      <c r="O105" s="2" t="s">
        <v>805</v>
      </c>
      <c r="P105" s="244">
        <v>0.5896527777777778</v>
      </c>
      <c r="U105" s="2" t="s">
        <v>805</v>
      </c>
      <c r="V105" s="244">
        <v>0.59317129629629628</v>
      </c>
      <c r="Z105" s="2" t="s">
        <v>571</v>
      </c>
      <c r="AA105" s="2" t="s">
        <v>584</v>
      </c>
      <c r="AC105" s="2" t="s">
        <v>11</v>
      </c>
      <c r="AS105" s="2">
        <v>17</v>
      </c>
      <c r="AT105" s="2">
        <v>150</v>
      </c>
      <c r="AU105" s="2" t="s">
        <v>805</v>
      </c>
      <c r="AV105" s="244">
        <v>0.5917824074074074</v>
      </c>
      <c r="AW105" s="2">
        <v>151</v>
      </c>
      <c r="AX105" s="2" t="s">
        <v>805</v>
      </c>
      <c r="AY105" s="2">
        <v>0.59199074074074076</v>
      </c>
      <c r="AZ105" s="2">
        <v>152</v>
      </c>
      <c r="BA105" s="2" t="s">
        <v>805</v>
      </c>
      <c r="BB105" s="2">
        <v>0.5920023148148148</v>
      </c>
      <c r="BC105" s="2">
        <v>153</v>
      </c>
      <c r="BD105" s="2" t="s">
        <v>805</v>
      </c>
      <c r="BE105" s="2">
        <v>0.59212962962962956</v>
      </c>
      <c r="BF105" s="2">
        <v>154</v>
      </c>
      <c r="BG105" s="2" t="s">
        <v>805</v>
      </c>
      <c r="BH105" s="2">
        <v>0.59219907407407402</v>
      </c>
      <c r="BI105" s="2">
        <v>155</v>
      </c>
      <c r="BJ105" s="2" t="s">
        <v>805</v>
      </c>
      <c r="BK105" s="2">
        <v>0.59228009259259262</v>
      </c>
      <c r="BL105" s="2">
        <v>156</v>
      </c>
      <c r="BM105" s="2" t="s">
        <v>805</v>
      </c>
      <c r="BN105" s="2">
        <v>0.59233796296296293</v>
      </c>
      <c r="BO105" s="2">
        <v>157</v>
      </c>
      <c r="BP105" s="2" t="s">
        <v>805</v>
      </c>
      <c r="BQ105" s="2">
        <v>0.59243055555555557</v>
      </c>
      <c r="BR105" s="2">
        <v>158</v>
      </c>
      <c r="BS105" s="2" t="s">
        <v>805</v>
      </c>
      <c r="BT105" s="2">
        <v>0.59243055555555557</v>
      </c>
      <c r="BU105" s="2">
        <v>159</v>
      </c>
      <c r="BV105" s="2" t="s">
        <v>805</v>
      </c>
      <c r="BW105" s="2">
        <v>0.59256944444444448</v>
      </c>
      <c r="BX105" s="2">
        <v>160</v>
      </c>
      <c r="BY105" s="2" t="s">
        <v>805</v>
      </c>
      <c r="BZ105" s="2">
        <v>0.59283564814814815</v>
      </c>
      <c r="CA105" s="2">
        <v>161</v>
      </c>
      <c r="CB105" s="2" t="s">
        <v>805</v>
      </c>
      <c r="CC105" s="2">
        <v>0.59267361111111116</v>
      </c>
      <c r="CD105" s="2">
        <v>162</v>
      </c>
      <c r="CE105" s="2" t="s">
        <v>805</v>
      </c>
      <c r="CF105" s="2">
        <v>0.5927662037037037</v>
      </c>
      <c r="CG105" s="2">
        <v>163</v>
      </c>
      <c r="CH105" s="2" t="s">
        <v>805</v>
      </c>
      <c r="CI105" s="2">
        <v>0.59283564814814815</v>
      </c>
      <c r="CJ105" s="2">
        <v>164</v>
      </c>
      <c r="CK105" s="2" t="s">
        <v>805</v>
      </c>
      <c r="CL105" s="2">
        <v>0.59291666666666665</v>
      </c>
      <c r="CM105" s="2">
        <v>165</v>
      </c>
      <c r="CN105" s="2" t="s">
        <v>805</v>
      </c>
      <c r="CO105" s="2">
        <v>0.59304398148148152</v>
      </c>
      <c r="CP105" s="2">
        <v>166</v>
      </c>
      <c r="CQ105" s="2" t="s">
        <v>805</v>
      </c>
      <c r="CR105" s="2">
        <v>0.59303240740740748</v>
      </c>
      <c r="EH105" s="276">
        <f t="shared" si="8"/>
        <v>3.0666666666666131</v>
      </c>
      <c r="EI105" s="277">
        <f t="shared" si="9"/>
        <v>5.066666666666606</v>
      </c>
      <c r="EJ105" s="277" t="str">
        <f>VLOOKUP(C105,Inscription!A:N,8)</f>
        <v>NATHAN</v>
      </c>
      <c r="EK105" s="277" t="str">
        <f>VLOOKUP(C105,Inscription!A:N,9)</f>
        <v>LOUISE</v>
      </c>
      <c r="EL105" s="2" t="str">
        <f>VLOOKUP(C105,Inscription!A:N,3)</f>
        <v>GO78-7</v>
      </c>
      <c r="EM105" s="2" t="str">
        <f>VLOOKUP(C105,Inscription!A:N,4)</f>
        <v>Dame</v>
      </c>
      <c r="EN105" s="2" t="str">
        <f>VLOOKUP(C105,Inscription!A:N,5)</f>
        <v>DH10</v>
      </c>
      <c r="EO105" s="2" t="str">
        <f>VLOOKUP(C105,Inscription!A:N,2)</f>
        <v>GO 78</v>
      </c>
      <c r="EP105" s="290" t="str">
        <f>VLOOKUP(C105,Inscription!A:N,6)</f>
        <v>2-1</v>
      </c>
      <c r="EQ105" s="272" t="s">
        <v>877</v>
      </c>
      <c r="ER105" s="272" t="str">
        <f>VLOOKUP(C105,Inscription!A:N,11)</f>
        <v>VERTE</v>
      </c>
    </row>
    <row r="106" spans="1:148" hidden="1" x14ac:dyDescent="0.25">
      <c r="A106" s="2">
        <v>33</v>
      </c>
      <c r="B106" s="243">
        <v>44373.645069444443</v>
      </c>
      <c r="C106" s="248">
        <v>349759</v>
      </c>
      <c r="M106" s="244">
        <v>0.99998842592592585</v>
      </c>
      <c r="P106" s="244">
        <v>0.60141203703703705</v>
      </c>
      <c r="V106" s="244">
        <v>0.60350694444444442</v>
      </c>
      <c r="Z106" s="2" t="s">
        <v>571</v>
      </c>
      <c r="AA106" s="2" t="s">
        <v>898</v>
      </c>
      <c r="AC106" s="2" t="s">
        <v>11</v>
      </c>
      <c r="AS106" s="2">
        <v>17</v>
      </c>
      <c r="AT106" s="2">
        <v>150</v>
      </c>
      <c r="AV106" s="244">
        <v>0.60274305555555552</v>
      </c>
      <c r="AW106" s="2">
        <v>151</v>
      </c>
      <c r="AY106" s="2">
        <v>0.60287037037037039</v>
      </c>
      <c r="AZ106" s="2">
        <v>152</v>
      </c>
      <c r="BB106" s="2">
        <v>0.6028472222222222</v>
      </c>
      <c r="BC106" s="2">
        <v>153</v>
      </c>
      <c r="BE106" s="2">
        <v>0.60295138888888888</v>
      </c>
      <c r="BF106" s="2">
        <v>154</v>
      </c>
      <c r="BH106" s="2">
        <v>0.60298611111111111</v>
      </c>
      <c r="BI106" s="2">
        <v>155</v>
      </c>
      <c r="BK106" s="2">
        <v>0.60300925925925919</v>
      </c>
      <c r="BL106" s="2">
        <v>156</v>
      </c>
      <c r="BN106" s="2">
        <v>0.60304398148148153</v>
      </c>
      <c r="BO106" s="2">
        <v>157</v>
      </c>
      <c r="BQ106" s="2">
        <v>0.60311342592592598</v>
      </c>
      <c r="BR106" s="2">
        <v>158</v>
      </c>
      <c r="BT106" s="2">
        <v>0.60309027777777779</v>
      </c>
      <c r="BU106" s="2">
        <v>159</v>
      </c>
      <c r="BW106" s="2">
        <v>0.60318287037037044</v>
      </c>
      <c r="BX106" s="2">
        <v>160</v>
      </c>
      <c r="BZ106" s="2">
        <v>0.60340277777777784</v>
      </c>
      <c r="CA106" s="2">
        <v>161</v>
      </c>
      <c r="CC106" s="2">
        <v>0.60321759259259256</v>
      </c>
      <c r="CD106" s="2">
        <v>162</v>
      </c>
      <c r="CF106" s="2">
        <v>0.60329861111111105</v>
      </c>
      <c r="CG106" s="2">
        <v>163</v>
      </c>
      <c r="CI106" s="2">
        <v>0.60328703703703701</v>
      </c>
      <c r="CJ106" s="2">
        <v>164</v>
      </c>
      <c r="CL106" s="2">
        <v>0.60328703703703701</v>
      </c>
      <c r="CM106" s="2">
        <v>165</v>
      </c>
      <c r="CO106" s="2">
        <v>0.60340277777777784</v>
      </c>
      <c r="CP106" s="2">
        <v>166</v>
      </c>
      <c r="CR106" s="2">
        <v>0.60339120370370369</v>
      </c>
      <c r="EH106" s="276">
        <f t="shared" si="8"/>
        <v>1.9166666666665932</v>
      </c>
      <c r="EI106" s="277">
        <f t="shared" si="9"/>
        <v>3.0166666666666053</v>
      </c>
      <c r="EJ106" s="277" t="str">
        <f>VLOOKUP(C106,Inscription!A:N,8)</f>
        <v>LE ROUX</v>
      </c>
      <c r="EK106" s="277" t="str">
        <f>VLOOKUP(C106,Inscription!A:N,9)</f>
        <v>JEAN</v>
      </c>
      <c r="EL106" s="2" t="str">
        <f>VLOOKUP(C106,Inscription!A:N,3)</f>
        <v>GO78-6</v>
      </c>
      <c r="EM106" s="2" t="str">
        <f>VLOOKUP(C106,Inscription!A:N,4)</f>
        <v>Homme</v>
      </c>
      <c r="EN106" s="2" t="str">
        <f>VLOOKUP(C106,Inscription!A:N,5)</f>
        <v>DH10</v>
      </c>
      <c r="EO106" s="2" t="str">
        <f>VLOOKUP(C106,Inscription!A:N,2)</f>
        <v>GO 78</v>
      </c>
      <c r="EP106" s="290" t="str">
        <f>VLOOKUP(C106,Inscription!A:N,6)</f>
        <v>3-1</v>
      </c>
      <c r="EQ106" s="272" t="s">
        <v>877</v>
      </c>
      <c r="ER106" s="272" t="str">
        <f>VLOOKUP(C106,Inscription!A:N,11)</f>
        <v>BLEUE</v>
      </c>
    </row>
    <row r="107" spans="1:148" hidden="1" x14ac:dyDescent="0.25">
      <c r="A107" s="2">
        <v>2</v>
      </c>
      <c r="B107" s="243">
        <v>44373.632453703707</v>
      </c>
      <c r="C107" s="248">
        <v>2147065</v>
      </c>
      <c r="L107" s="2" t="s">
        <v>805</v>
      </c>
      <c r="M107" s="244">
        <v>0.58399305555555558</v>
      </c>
      <c r="O107" s="2" t="s">
        <v>805</v>
      </c>
      <c r="P107" s="244">
        <v>0.58788194444444442</v>
      </c>
      <c r="U107" s="2" t="s">
        <v>805</v>
      </c>
      <c r="V107" s="244">
        <v>0.59037037037037032</v>
      </c>
      <c r="Z107" s="2" t="s">
        <v>571</v>
      </c>
      <c r="AA107" s="2" t="s">
        <v>588</v>
      </c>
      <c r="AC107" s="2" t="s">
        <v>11</v>
      </c>
      <c r="AS107" s="2">
        <v>14</v>
      </c>
      <c r="AT107" s="2">
        <v>150</v>
      </c>
      <c r="AU107" s="2" t="s">
        <v>805</v>
      </c>
      <c r="AV107" s="244">
        <v>0.58953703703703708</v>
      </c>
      <c r="AW107" s="2">
        <v>151</v>
      </c>
      <c r="AX107" s="2" t="s">
        <v>805</v>
      </c>
      <c r="AY107" s="2">
        <v>0.58960648148148154</v>
      </c>
      <c r="AZ107" s="2">
        <v>158</v>
      </c>
      <c r="BA107" s="2" t="s">
        <v>805</v>
      </c>
      <c r="BB107" s="2">
        <v>0.58964120370370365</v>
      </c>
      <c r="BC107" s="2">
        <v>159</v>
      </c>
      <c r="BD107" s="2" t="s">
        <v>805</v>
      </c>
      <c r="BE107" s="2">
        <v>0.5897337962962963</v>
      </c>
      <c r="BF107" s="2">
        <v>166</v>
      </c>
      <c r="BG107" s="2" t="s">
        <v>805</v>
      </c>
      <c r="BH107" s="2">
        <v>0.58974537037037034</v>
      </c>
      <c r="BI107" s="2">
        <v>165</v>
      </c>
      <c r="BJ107" s="2" t="s">
        <v>805</v>
      </c>
      <c r="BK107" s="2">
        <v>0.58982638888888894</v>
      </c>
      <c r="BL107" s="2">
        <v>164</v>
      </c>
      <c r="BM107" s="2" t="s">
        <v>805</v>
      </c>
      <c r="BN107" s="2">
        <v>0.58980324074074075</v>
      </c>
      <c r="BO107" s="2">
        <v>163</v>
      </c>
      <c r="BP107" s="2" t="s">
        <v>805</v>
      </c>
      <c r="BQ107" s="2">
        <v>0.58987268518518521</v>
      </c>
      <c r="BR107" s="2">
        <v>162</v>
      </c>
      <c r="BS107" s="2" t="s">
        <v>805</v>
      </c>
      <c r="BT107" s="2">
        <v>0.58998842592592593</v>
      </c>
      <c r="BU107" s="2">
        <v>155</v>
      </c>
      <c r="BV107" s="2" t="s">
        <v>805</v>
      </c>
      <c r="BW107" s="2">
        <v>0.58996527777777785</v>
      </c>
      <c r="BX107" s="2">
        <v>156</v>
      </c>
      <c r="BY107" s="2" t="s">
        <v>805</v>
      </c>
      <c r="BZ107" s="2">
        <v>0.5901157407407408</v>
      </c>
      <c r="CA107" s="2">
        <v>157</v>
      </c>
      <c r="CB107" s="2" t="s">
        <v>805</v>
      </c>
      <c r="CC107" s="2">
        <v>0.59018518518518526</v>
      </c>
      <c r="CD107" s="2">
        <v>160</v>
      </c>
      <c r="CE107" s="2" t="s">
        <v>805</v>
      </c>
      <c r="CF107" s="2">
        <v>0.59042824074074074</v>
      </c>
      <c r="CG107" s="2">
        <v>161</v>
      </c>
      <c r="CH107" s="2" t="s">
        <v>805</v>
      </c>
      <c r="CI107" s="2">
        <v>0.5902546296296296</v>
      </c>
      <c r="EH107" s="276">
        <f t="shared" si="8"/>
        <v>2.3833333333334394</v>
      </c>
      <c r="EI107" s="277">
        <f t="shared" si="9"/>
        <v>3.5833333333333073</v>
      </c>
      <c r="EJ107" s="277" t="str">
        <f>VLOOKUP(C107,Inscription!A:N,8)</f>
        <v>YVON CRESTEY</v>
      </c>
      <c r="EK107" s="277" t="str">
        <f>VLOOKUP(C107,Inscription!A:N,9)</f>
        <v>CHARLY</v>
      </c>
      <c r="EL107" s="2" t="str">
        <f>VLOOKUP(C107,Inscription!A:N,3)</f>
        <v>GO78-8</v>
      </c>
      <c r="EM107" s="2" t="str">
        <f>VLOOKUP(C107,Inscription!A:N,4)</f>
        <v>Homme</v>
      </c>
      <c r="EN107" s="2" t="str">
        <f>VLOOKUP(C107,Inscription!A:N,5)</f>
        <v>DH10</v>
      </c>
      <c r="EO107" s="2" t="str">
        <f>VLOOKUP(C107,Inscription!A:N,2)</f>
        <v>GO 78</v>
      </c>
      <c r="EP107" s="290" t="str">
        <f>VLOOKUP(C107,Inscription!A:N,6)</f>
        <v>4-1</v>
      </c>
      <c r="EQ107" s="272" t="s">
        <v>877</v>
      </c>
      <c r="ER107" s="272" t="str">
        <f>VLOOKUP(C107,Inscription!A:N,11)</f>
        <v>VERTE</v>
      </c>
    </row>
    <row r="108" spans="1:148" hidden="1" x14ac:dyDescent="0.25">
      <c r="A108" s="2">
        <v>32</v>
      </c>
      <c r="B108" s="243">
        <v>44373.64472222222</v>
      </c>
      <c r="C108" s="254">
        <v>2141779</v>
      </c>
      <c r="L108" s="2" t="s">
        <v>805</v>
      </c>
      <c r="M108" s="244">
        <v>0.59947916666666667</v>
      </c>
      <c r="O108" s="2" t="s">
        <v>805</v>
      </c>
      <c r="P108" s="244">
        <v>0.60005787037037039</v>
      </c>
      <c r="U108" s="2" t="s">
        <v>805</v>
      </c>
      <c r="V108" s="244">
        <v>0.60280092592592593</v>
      </c>
      <c r="Z108" s="2" t="s">
        <v>571</v>
      </c>
      <c r="AA108" s="2" t="s">
        <v>897</v>
      </c>
      <c r="AC108" s="2" t="s">
        <v>298</v>
      </c>
      <c r="AS108" s="2">
        <v>17</v>
      </c>
      <c r="AT108" s="2">
        <v>150</v>
      </c>
      <c r="AU108" s="2" t="s">
        <v>805</v>
      </c>
      <c r="AV108" s="244">
        <v>0.60174768518518518</v>
      </c>
      <c r="AW108" s="2">
        <v>151</v>
      </c>
      <c r="AX108" s="2" t="s">
        <v>805</v>
      </c>
      <c r="AY108" s="2">
        <v>0.6019444444444445</v>
      </c>
      <c r="AZ108" s="2">
        <v>158</v>
      </c>
      <c r="BA108" s="2" t="s">
        <v>805</v>
      </c>
      <c r="BB108" s="2">
        <v>0.60197916666666662</v>
      </c>
      <c r="BC108" s="2">
        <v>159</v>
      </c>
      <c r="BD108" s="2" t="s">
        <v>805</v>
      </c>
      <c r="BE108" s="2">
        <v>0.60207175925925926</v>
      </c>
      <c r="BF108" s="2">
        <v>166</v>
      </c>
      <c r="BG108" s="2" t="s">
        <v>805</v>
      </c>
      <c r="BH108" s="2">
        <v>0.60207175925925926</v>
      </c>
      <c r="BI108" s="2">
        <v>165</v>
      </c>
      <c r="BJ108" s="2" t="s">
        <v>805</v>
      </c>
      <c r="BK108" s="2">
        <v>0.60216435185185191</v>
      </c>
      <c r="BL108" s="2">
        <v>164</v>
      </c>
      <c r="BM108" s="2" t="s">
        <v>805</v>
      </c>
      <c r="BN108" s="2">
        <v>0.60211805555555553</v>
      </c>
      <c r="BO108" s="2">
        <v>163</v>
      </c>
      <c r="BP108" s="2" t="s">
        <v>805</v>
      </c>
      <c r="BQ108" s="2">
        <v>0.60218749999999999</v>
      </c>
      <c r="BR108" s="2">
        <v>162</v>
      </c>
      <c r="BS108" s="2" t="s">
        <v>805</v>
      </c>
      <c r="BT108" s="2">
        <v>0.60228009259259263</v>
      </c>
      <c r="BU108" s="2">
        <v>155</v>
      </c>
      <c r="BV108" s="2" t="s">
        <v>805</v>
      </c>
      <c r="BW108" s="2">
        <v>0.60226851851851848</v>
      </c>
      <c r="BX108" s="2">
        <v>154</v>
      </c>
      <c r="BY108" s="2" t="s">
        <v>805</v>
      </c>
      <c r="BZ108" s="2">
        <v>0.6023263888888889</v>
      </c>
      <c r="CA108" s="2">
        <v>153</v>
      </c>
      <c r="CB108" s="2" t="s">
        <v>805</v>
      </c>
      <c r="CC108" s="2">
        <v>0.60236111111111112</v>
      </c>
      <c r="CD108" s="2">
        <v>152</v>
      </c>
      <c r="CE108" s="2" t="s">
        <v>805</v>
      </c>
      <c r="CF108" s="2">
        <v>0.60233796296296294</v>
      </c>
      <c r="CG108" s="2">
        <v>157</v>
      </c>
      <c r="CH108" s="2" t="s">
        <v>805</v>
      </c>
      <c r="CI108" s="2">
        <v>0.60250000000000004</v>
      </c>
      <c r="CJ108" s="2">
        <v>160</v>
      </c>
      <c r="CK108" s="2" t="s">
        <v>805</v>
      </c>
      <c r="CL108" s="2">
        <v>0.60274305555555552</v>
      </c>
      <c r="CM108" s="2">
        <v>161</v>
      </c>
      <c r="CN108" s="2" t="s">
        <v>805</v>
      </c>
      <c r="CO108" s="2">
        <v>0.60259259259259257</v>
      </c>
      <c r="CP108" s="2">
        <v>156</v>
      </c>
      <c r="CQ108" s="2" t="s">
        <v>805</v>
      </c>
      <c r="CR108" s="2">
        <v>0.60263888888888884</v>
      </c>
      <c r="EH108" s="276">
        <f t="shared" si="8"/>
        <v>2.4333333333332874</v>
      </c>
      <c r="EI108" s="277">
        <f t="shared" si="9"/>
        <v>3.949999999999978</v>
      </c>
      <c r="EJ108" s="277" t="str">
        <f>VLOOKUP(C108,Inscription!A:N,8)</f>
        <v>GASTINEAU</v>
      </c>
      <c r="EK108" s="277" t="str">
        <f>VLOOKUP(C108,Inscription!A:N,9)</f>
        <v>TIAGO</v>
      </c>
      <c r="EL108" s="2" t="str">
        <f>VLOOKUP(C108,Inscription!A:N,3)</f>
        <v>ROP1</v>
      </c>
      <c r="EM108" s="2" t="str">
        <f>VLOOKUP(C108,Inscription!A:N,4)</f>
        <v>Homme</v>
      </c>
      <c r="EN108" s="2" t="str">
        <f>VLOOKUP(C108,Inscription!A:N,5)</f>
        <v>DH10</v>
      </c>
      <c r="EO108" s="2" t="str">
        <f>VLOOKUP(C108,Inscription!A:N,2)</f>
        <v>ROP</v>
      </c>
      <c r="EP108" s="290" t="str">
        <f>VLOOKUP(C108,Inscription!A:N,6)</f>
        <v>5-1</v>
      </c>
      <c r="EQ108" s="272" t="s">
        <v>877</v>
      </c>
      <c r="ER108" s="272" t="str">
        <f>VLOOKUP(C108,Inscription!A:N,11)</f>
        <v>VERTE</v>
      </c>
    </row>
    <row r="109" spans="1:148" hidden="1" x14ac:dyDescent="0.25">
      <c r="A109" s="2">
        <v>16</v>
      </c>
      <c r="B109" s="243">
        <v>44373.639363425929</v>
      </c>
      <c r="C109" s="248">
        <v>38443</v>
      </c>
      <c r="M109" s="244">
        <v>0.99998842592592585</v>
      </c>
      <c r="P109" s="244">
        <v>0.5934490740740741</v>
      </c>
      <c r="V109" s="244">
        <v>0.59722222222222221</v>
      </c>
      <c r="Z109" s="2" t="s">
        <v>571</v>
      </c>
      <c r="AA109" s="2" t="s">
        <v>592</v>
      </c>
      <c r="AC109" s="2" t="s">
        <v>281</v>
      </c>
      <c r="AS109" s="2">
        <v>17</v>
      </c>
      <c r="AT109" s="2">
        <v>150</v>
      </c>
      <c r="AV109" s="244">
        <v>0.59572916666666664</v>
      </c>
      <c r="AW109" s="2">
        <v>151</v>
      </c>
      <c r="AY109" s="2">
        <v>0.59591435185185182</v>
      </c>
      <c r="AZ109" s="2">
        <v>158</v>
      </c>
      <c r="BB109" s="2">
        <v>0.5959606481481482</v>
      </c>
      <c r="BC109" s="2">
        <v>159</v>
      </c>
      <c r="BE109" s="2">
        <v>0.59607638888888892</v>
      </c>
      <c r="BF109" s="2">
        <v>166</v>
      </c>
      <c r="BH109" s="2">
        <v>0.59612268518518519</v>
      </c>
      <c r="BI109" s="2">
        <v>165</v>
      </c>
      <c r="BK109" s="2">
        <v>0.59622685185185187</v>
      </c>
      <c r="BL109" s="2">
        <v>164</v>
      </c>
      <c r="BN109" s="2">
        <v>0.59620370370370368</v>
      </c>
      <c r="BO109" s="2">
        <v>163</v>
      </c>
      <c r="BQ109" s="2">
        <v>0.59629629629629632</v>
      </c>
      <c r="BR109" s="2">
        <v>162</v>
      </c>
      <c r="BT109" s="2">
        <v>0.59646990740740746</v>
      </c>
      <c r="BU109" s="2">
        <v>155</v>
      </c>
      <c r="BW109" s="2">
        <v>0.59651620370370373</v>
      </c>
      <c r="BX109" s="2">
        <v>154</v>
      </c>
      <c r="BZ109" s="2">
        <v>0.59660879629629626</v>
      </c>
      <c r="CA109" s="2">
        <v>153</v>
      </c>
      <c r="CC109" s="2">
        <v>0.59666666666666668</v>
      </c>
      <c r="CD109" s="2">
        <v>152</v>
      </c>
      <c r="CF109" s="2">
        <v>0.59667824074074072</v>
      </c>
      <c r="CG109" s="2">
        <v>157</v>
      </c>
      <c r="CI109" s="2">
        <v>0.59684027777777782</v>
      </c>
      <c r="CJ109" s="2">
        <v>160</v>
      </c>
      <c r="CL109" s="2">
        <v>0.59711805555555553</v>
      </c>
      <c r="CM109" s="2">
        <v>161</v>
      </c>
      <c r="CO109" s="2">
        <v>0.59695601851851854</v>
      </c>
      <c r="CP109" s="2">
        <v>156</v>
      </c>
      <c r="CR109" s="2">
        <v>0.59702546296296299</v>
      </c>
      <c r="EH109" s="276">
        <f t="shared" si="8"/>
        <v>3.2833333333332604</v>
      </c>
      <c r="EI109" s="277">
        <f t="shared" si="9"/>
        <v>5.4333333333332767</v>
      </c>
      <c r="EJ109" s="277" t="str">
        <f>VLOOKUP(C109,Inscription!A:N,8)</f>
        <v>BADOR</v>
      </c>
      <c r="EK109" s="277" t="str">
        <f>VLOOKUP(C109,Inscription!A:N,9)</f>
        <v>CHARLES</v>
      </c>
      <c r="EL109" s="2" t="str">
        <f>VLOOKUP(C109,Inscription!A:N,3)</f>
        <v>VervinsO1</v>
      </c>
      <c r="EM109" s="2" t="str">
        <f>VLOOKUP(C109,Inscription!A:N,4)</f>
        <v>Homme</v>
      </c>
      <c r="EN109" s="2" t="str">
        <f>VLOOKUP(C109,Inscription!A:N,5)</f>
        <v>DH10</v>
      </c>
      <c r="EO109" s="2" t="str">
        <f>VLOOKUP(C109,Inscription!A:N,2)</f>
        <v>VervinsO</v>
      </c>
      <c r="EP109" s="290" t="str">
        <f>VLOOKUP(C109,Inscription!A:N,6)</f>
        <v>6-1</v>
      </c>
      <c r="EQ109" s="272" t="s">
        <v>877</v>
      </c>
      <c r="ER109" s="272" t="str">
        <f>VLOOKUP(C109,Inscription!A:N,11)</f>
        <v>SO</v>
      </c>
    </row>
    <row r="110" spans="1:148" hidden="1" x14ac:dyDescent="0.25">
      <c r="A110" s="2">
        <v>20</v>
      </c>
      <c r="B110" s="243">
        <v>44373.640289351853</v>
      </c>
      <c r="C110" s="248">
        <v>239684</v>
      </c>
      <c r="M110" s="244">
        <v>0.99998842592592585</v>
      </c>
      <c r="P110" s="244">
        <v>0.59480324074074076</v>
      </c>
      <c r="V110" s="244">
        <v>0.59781249999999997</v>
      </c>
      <c r="Z110" s="2" t="s">
        <v>571</v>
      </c>
      <c r="AA110" s="2" t="s">
        <v>596</v>
      </c>
      <c r="AC110" s="2" t="s">
        <v>250</v>
      </c>
      <c r="AS110" s="2">
        <v>16</v>
      </c>
      <c r="AT110" s="2">
        <v>150</v>
      </c>
      <c r="AV110" s="244">
        <v>0.59664351851851849</v>
      </c>
      <c r="AW110" s="2">
        <v>151</v>
      </c>
      <c r="AY110" s="2">
        <v>0.59673611111111113</v>
      </c>
      <c r="AZ110" s="2">
        <v>158</v>
      </c>
      <c r="BB110" s="2">
        <v>0.59680555555555559</v>
      </c>
      <c r="BC110" s="2">
        <v>159</v>
      </c>
      <c r="BE110" s="2">
        <v>0.59696759259259258</v>
      </c>
      <c r="BF110" s="2">
        <v>166</v>
      </c>
      <c r="BH110" s="2">
        <v>0.59701388888888884</v>
      </c>
      <c r="BI110" s="2">
        <v>165</v>
      </c>
      <c r="BK110" s="2">
        <v>0.59712962962962968</v>
      </c>
      <c r="BL110" s="2">
        <v>164</v>
      </c>
      <c r="BN110" s="2">
        <v>0.59714120370370372</v>
      </c>
      <c r="BO110" s="2">
        <v>163</v>
      </c>
      <c r="BQ110" s="2">
        <v>0.59721064814814817</v>
      </c>
      <c r="BR110" s="2">
        <v>162</v>
      </c>
      <c r="BT110" s="2">
        <v>0.59732638888888889</v>
      </c>
      <c r="BU110" s="2">
        <v>155</v>
      </c>
      <c r="BW110" s="2">
        <v>0.59732638888888889</v>
      </c>
      <c r="BX110" s="2">
        <v>154</v>
      </c>
      <c r="BZ110" s="2">
        <v>0.59740740740740739</v>
      </c>
      <c r="CA110" s="2">
        <v>154</v>
      </c>
      <c r="CC110" s="2">
        <v>0.59740740740740739</v>
      </c>
      <c r="CD110" s="2">
        <v>153</v>
      </c>
      <c r="CF110" s="2">
        <v>0.59748842592592599</v>
      </c>
      <c r="CG110" s="2">
        <v>152</v>
      </c>
      <c r="CI110" s="2">
        <v>0.5974652777777778</v>
      </c>
      <c r="CJ110" s="2">
        <v>157</v>
      </c>
      <c r="CL110" s="2">
        <v>0.59761574074074075</v>
      </c>
      <c r="CM110" s="2">
        <v>156</v>
      </c>
      <c r="CO110" s="2">
        <v>0.59763888888888894</v>
      </c>
      <c r="EH110" s="276">
        <f t="shared" si="8"/>
        <v>2.6499999999999346</v>
      </c>
      <c r="EI110" s="277">
        <f t="shared" si="9"/>
        <v>4.3333333333332646</v>
      </c>
      <c r="EJ110" s="277" t="str">
        <f>VLOOKUP(C110,Inscription!A:N,8)</f>
        <v>GILBERT</v>
      </c>
      <c r="EK110" s="277" t="str">
        <f>VLOOKUP(C110,Inscription!A:N,9)</f>
        <v>GABRIEL</v>
      </c>
      <c r="EL110" s="2" t="str">
        <f>VLOOKUP(C110,Inscription!A:N,3)</f>
        <v>OPA1</v>
      </c>
      <c r="EM110" s="2" t="str">
        <f>VLOOKUP(C110,Inscription!A:N,4)</f>
        <v>Mixte</v>
      </c>
      <c r="EN110" s="2" t="str">
        <f>VLOOKUP(C110,Inscription!A:N,5)</f>
        <v>DH10</v>
      </c>
      <c r="EO110" s="2" t="str">
        <f>VLOOKUP(C110,Inscription!A:N,2)</f>
        <v>OPA</v>
      </c>
      <c r="EP110" s="290" t="str">
        <f>VLOOKUP(C110,Inscription!A:N,6)</f>
        <v>8-1</v>
      </c>
      <c r="EQ110" s="272" t="s">
        <v>877</v>
      </c>
      <c r="ER110" s="272" t="str">
        <f>VLOOKUP(C110,Inscription!A:N,11)</f>
        <v>VERTE</v>
      </c>
    </row>
    <row r="111" spans="1:148" x14ac:dyDescent="0.25">
      <c r="A111" s="2">
        <v>29</v>
      </c>
      <c r="B111" s="243">
        <v>44373.643148148149</v>
      </c>
      <c r="C111" s="248">
        <v>210748</v>
      </c>
      <c r="M111" s="244">
        <v>0.99998842592592585</v>
      </c>
      <c r="P111" s="244">
        <v>0.59844907407407411</v>
      </c>
      <c r="V111" s="244">
        <v>0.60085648148148152</v>
      </c>
      <c r="Z111" s="2" t="s">
        <v>571</v>
      </c>
      <c r="AA111" s="2" t="s">
        <v>895</v>
      </c>
      <c r="AC111" s="2" t="s">
        <v>298</v>
      </c>
      <c r="AS111" s="2">
        <v>17</v>
      </c>
      <c r="AT111" s="2">
        <v>150</v>
      </c>
      <c r="AV111" s="244">
        <v>0.59988425925925926</v>
      </c>
      <c r="AW111" s="2">
        <v>151</v>
      </c>
      <c r="AY111" s="2">
        <v>0.59996527777777775</v>
      </c>
      <c r="AZ111" s="2">
        <v>158</v>
      </c>
      <c r="BB111" s="2">
        <v>0.6</v>
      </c>
      <c r="BC111" s="2">
        <v>159</v>
      </c>
      <c r="BE111" s="2">
        <v>0.60009259259259262</v>
      </c>
      <c r="BF111" s="2">
        <v>166</v>
      </c>
      <c r="BH111" s="2">
        <v>0.60010416666666666</v>
      </c>
      <c r="BI111" s="2">
        <v>165</v>
      </c>
      <c r="BK111" s="2">
        <v>0.6001967592592593</v>
      </c>
      <c r="BL111" s="2">
        <v>164</v>
      </c>
      <c r="BN111" s="2">
        <v>0.60015046296296293</v>
      </c>
      <c r="BO111" s="2">
        <v>163</v>
      </c>
      <c r="BQ111" s="2">
        <v>0.60021990740740738</v>
      </c>
      <c r="BR111" s="2">
        <v>162</v>
      </c>
      <c r="BT111" s="2">
        <v>0.60031250000000003</v>
      </c>
      <c r="BU111" s="2">
        <v>155</v>
      </c>
      <c r="BW111" s="2">
        <v>0.60030092592592588</v>
      </c>
      <c r="BX111" s="2">
        <v>154</v>
      </c>
      <c r="BZ111" s="2">
        <v>0.60035879629629629</v>
      </c>
      <c r="CA111" s="2">
        <v>153</v>
      </c>
      <c r="CC111" s="2">
        <v>0.60040509259259256</v>
      </c>
      <c r="CD111" s="2">
        <v>152</v>
      </c>
      <c r="CF111" s="2">
        <v>0.60037037037037033</v>
      </c>
      <c r="CG111" s="2">
        <v>157</v>
      </c>
      <c r="CI111" s="2">
        <v>0.60050925925925924</v>
      </c>
      <c r="CJ111" s="2">
        <v>160</v>
      </c>
      <c r="CL111" s="2">
        <v>0.60086805555555556</v>
      </c>
      <c r="CM111" s="2">
        <v>161</v>
      </c>
      <c r="CO111" s="2">
        <v>0.60068287037037038</v>
      </c>
      <c r="CP111" s="2">
        <v>156</v>
      </c>
      <c r="CR111" s="2">
        <v>0.60070601851851857</v>
      </c>
      <c r="EH111" s="276">
        <f t="shared" si="8"/>
        <v>2.0666666666666167</v>
      </c>
      <c r="EI111" s="277">
        <f t="shared" si="9"/>
        <v>3.4666666666666757</v>
      </c>
      <c r="EJ111" s="277" t="str">
        <f>VLOOKUP(C111,Inscription!A:N,8)</f>
        <v>AVVISATI</v>
      </c>
      <c r="EK111" s="277" t="str">
        <f>VLOOKUP(C111,Inscription!A:N,9)</f>
        <v>MILO</v>
      </c>
      <c r="EL111" s="2" t="str">
        <f>VLOOKUP(C111,Inscription!A:N,3)</f>
        <v>ROP2</v>
      </c>
      <c r="EM111" s="2" t="str">
        <f>VLOOKUP(C111,Inscription!A:N,4)</f>
        <v>Mixte</v>
      </c>
      <c r="EN111" s="2" t="str">
        <f>VLOOKUP(C111,Inscription!A:N,5)</f>
        <v>DH10</v>
      </c>
      <c r="EO111" s="2" t="str">
        <f>VLOOKUP(C111,Inscription!A:N,2)</f>
        <v>ROP</v>
      </c>
      <c r="EP111" s="290" t="str">
        <f>VLOOKUP(C111,Inscription!A:N,6)</f>
        <v>9-1</v>
      </c>
      <c r="EQ111" s="272" t="s">
        <v>877</v>
      </c>
      <c r="ER111" s="272" t="str">
        <f>VLOOKUP(C111,Inscription!A:N,11)</f>
        <v>VERTE</v>
      </c>
    </row>
    <row r="112" spans="1:148" hidden="1" x14ac:dyDescent="0.25">
      <c r="A112" s="2">
        <v>34</v>
      </c>
      <c r="B112" s="243">
        <v>44373.645543981482</v>
      </c>
      <c r="C112" s="254">
        <v>228368</v>
      </c>
      <c r="M112" s="244">
        <v>0.99998842592592585</v>
      </c>
      <c r="P112" s="244">
        <v>0.60040509259259256</v>
      </c>
      <c r="V112" s="244">
        <v>0.60346064814814815</v>
      </c>
      <c r="Z112" s="2" t="s">
        <v>571</v>
      </c>
      <c r="AA112" s="2" t="s">
        <v>899</v>
      </c>
      <c r="AC112" s="2" t="s">
        <v>240</v>
      </c>
      <c r="AS112" s="2">
        <v>17</v>
      </c>
      <c r="AT112" s="2">
        <v>150</v>
      </c>
      <c r="AV112" s="244">
        <v>0.60216435185185191</v>
      </c>
      <c r="AW112" s="2">
        <v>151</v>
      </c>
      <c r="AY112" s="2">
        <v>0.60243055555555558</v>
      </c>
      <c r="AZ112" s="2">
        <v>152</v>
      </c>
      <c r="BB112" s="2">
        <v>0.60244212962962962</v>
      </c>
      <c r="BC112" s="2">
        <v>153</v>
      </c>
      <c r="BE112" s="2">
        <v>0.60256944444444438</v>
      </c>
      <c r="BF112" s="2">
        <v>154</v>
      </c>
      <c r="BH112" s="2">
        <v>0.6026273148148148</v>
      </c>
      <c r="BI112" s="2">
        <v>155</v>
      </c>
      <c r="BK112" s="2">
        <v>0.60267361111111117</v>
      </c>
      <c r="BL112" s="2">
        <v>156</v>
      </c>
      <c r="BN112" s="2">
        <v>0.60273148148148148</v>
      </c>
      <c r="BO112" s="2">
        <v>157</v>
      </c>
      <c r="BQ112" s="2">
        <v>0.60282407407407412</v>
      </c>
      <c r="BR112" s="2">
        <v>158</v>
      </c>
      <c r="BT112" s="2">
        <v>0.60283564814814816</v>
      </c>
      <c r="BU112" s="2">
        <v>159</v>
      </c>
      <c r="BW112" s="2">
        <v>0.60296296296296303</v>
      </c>
      <c r="BX112" s="2">
        <v>160</v>
      </c>
      <c r="BZ112" s="2">
        <v>0.60322916666666659</v>
      </c>
      <c r="CA112" s="2">
        <v>161</v>
      </c>
      <c r="CC112" s="2">
        <v>0.60306712962962961</v>
      </c>
      <c r="CD112" s="2">
        <v>162</v>
      </c>
      <c r="CF112" s="2">
        <v>0.60315972222222225</v>
      </c>
      <c r="CG112" s="2">
        <v>163</v>
      </c>
      <c r="CI112" s="2">
        <v>0.60318287037037044</v>
      </c>
      <c r="CJ112" s="2">
        <v>164</v>
      </c>
      <c r="CL112" s="2">
        <v>0.60318287037037044</v>
      </c>
      <c r="CM112" s="2">
        <v>165</v>
      </c>
      <c r="CO112" s="2">
        <v>0.6033101851851852</v>
      </c>
      <c r="CP112" s="2">
        <v>166</v>
      </c>
      <c r="CR112" s="2">
        <v>0.6033101851851852</v>
      </c>
      <c r="EH112" s="276">
        <f t="shared" si="8"/>
        <v>2.5333333333334629</v>
      </c>
      <c r="EI112" s="277">
        <f t="shared" si="9"/>
        <v>4.4000000000000483</v>
      </c>
      <c r="EJ112" s="277" t="str">
        <f>VLOOKUP(C112,Inscription!A:N,8)</f>
        <v>DERLOT</v>
      </c>
      <c r="EK112" s="277" t="str">
        <f>VLOOKUP(C112,Inscription!A:N,9)</f>
        <v>ALIX</v>
      </c>
      <c r="EL112" s="2" t="str">
        <f>VLOOKUP(C112,Inscription!A:N,3)</f>
        <v>TOMBALISE</v>
      </c>
      <c r="EM112" s="2" t="str">
        <f>VLOOKUP(C112,Inscription!A:N,4)</f>
        <v>Open</v>
      </c>
      <c r="EN112" s="2" t="str">
        <f>VLOOKUP(C112,Inscription!A:N,5)</f>
        <v>DH10</v>
      </c>
      <c r="EO112" s="2" t="str">
        <f>VLOOKUP(C112,Inscription!A:N,2)</f>
        <v>Balise77</v>
      </c>
      <c r="EP112" s="290" t="str">
        <f>VLOOKUP(C112,Inscription!A:N,6)</f>
        <v>10-1</v>
      </c>
      <c r="EQ112" s="272" t="s">
        <v>877</v>
      </c>
      <c r="ER112" s="272" t="str">
        <f>VLOOKUP(C112,Inscription!A:N,11)</f>
        <v>VERTE</v>
      </c>
    </row>
    <row r="113" spans="1:148" hidden="1" x14ac:dyDescent="0.25">
      <c r="A113" s="2">
        <v>24</v>
      </c>
      <c r="B113" s="243">
        <v>44373.641631944447</v>
      </c>
      <c r="C113" s="248">
        <v>2017722</v>
      </c>
      <c r="L113" s="2" t="s">
        <v>805</v>
      </c>
      <c r="M113" s="244">
        <v>0.59696759259259258</v>
      </c>
      <c r="O113" s="2" t="s">
        <v>805</v>
      </c>
      <c r="P113" s="244">
        <v>0.5973842592592592</v>
      </c>
      <c r="U113" s="2" t="s">
        <v>805</v>
      </c>
      <c r="V113" s="244">
        <v>0.59952546296296294</v>
      </c>
      <c r="Z113" s="2" t="s">
        <v>571</v>
      </c>
      <c r="AA113" s="2" t="s">
        <v>891</v>
      </c>
      <c r="AC113" s="2" t="s">
        <v>152</v>
      </c>
      <c r="AS113" s="2">
        <v>17</v>
      </c>
      <c r="AT113" s="2">
        <v>150</v>
      </c>
      <c r="AU113" s="2" t="s">
        <v>805</v>
      </c>
      <c r="AV113" s="244">
        <v>0.59864583333333332</v>
      </c>
      <c r="AW113" s="2">
        <v>151</v>
      </c>
      <c r="AX113" s="2" t="s">
        <v>805</v>
      </c>
      <c r="AY113" s="2">
        <v>0.59872685185185182</v>
      </c>
      <c r="AZ113" s="2">
        <v>152</v>
      </c>
      <c r="BA113" s="2" t="s">
        <v>805</v>
      </c>
      <c r="BB113" s="2">
        <v>0.59872685185185182</v>
      </c>
      <c r="BC113" s="2">
        <v>153</v>
      </c>
      <c r="BD113" s="2" t="s">
        <v>805</v>
      </c>
      <c r="BE113" s="2">
        <v>0.5988310185185185</v>
      </c>
      <c r="BF113" s="2">
        <v>154</v>
      </c>
      <c r="BG113" s="2" t="s">
        <v>805</v>
      </c>
      <c r="BH113" s="2">
        <v>0.59886574074074073</v>
      </c>
      <c r="BI113" s="2">
        <v>155</v>
      </c>
      <c r="BJ113" s="2" t="s">
        <v>805</v>
      </c>
      <c r="BK113" s="2">
        <v>0.59890046296296295</v>
      </c>
      <c r="BL113" s="2">
        <v>156</v>
      </c>
      <c r="BM113" s="2" t="s">
        <v>805</v>
      </c>
      <c r="BN113" s="2">
        <v>0.59894675925925933</v>
      </c>
      <c r="BO113" s="2">
        <v>157</v>
      </c>
      <c r="BP113" s="2" t="s">
        <v>805</v>
      </c>
      <c r="BQ113" s="2">
        <v>0.59901620370370368</v>
      </c>
      <c r="BR113" s="2">
        <v>158</v>
      </c>
      <c r="BS113" s="2" t="s">
        <v>805</v>
      </c>
      <c r="BT113" s="2">
        <v>0.59901620370370368</v>
      </c>
      <c r="BU113" s="2">
        <v>159</v>
      </c>
      <c r="BV113" s="2" t="s">
        <v>805</v>
      </c>
      <c r="BW113" s="2">
        <v>0.59916666666666674</v>
      </c>
      <c r="BX113" s="2">
        <v>160</v>
      </c>
      <c r="BY113" s="2" t="s">
        <v>805</v>
      </c>
      <c r="BZ113" s="2">
        <v>0.59939814814814818</v>
      </c>
      <c r="CA113" s="2">
        <v>161</v>
      </c>
      <c r="CB113" s="2" t="s">
        <v>805</v>
      </c>
      <c r="CC113" s="2">
        <v>0.59921296296296289</v>
      </c>
      <c r="CD113" s="2">
        <v>162</v>
      </c>
      <c r="CE113" s="2" t="s">
        <v>805</v>
      </c>
      <c r="CF113" s="2">
        <v>0.5992939814814815</v>
      </c>
      <c r="CG113" s="2">
        <v>163</v>
      </c>
      <c r="CH113" s="2" t="s">
        <v>805</v>
      </c>
      <c r="CI113" s="2">
        <v>0.5992939814814815</v>
      </c>
      <c r="CJ113" s="2">
        <v>164</v>
      </c>
      <c r="CK113" s="2" t="s">
        <v>805</v>
      </c>
      <c r="CL113" s="2">
        <v>0.5992939814814815</v>
      </c>
      <c r="CM113" s="2">
        <v>165</v>
      </c>
      <c r="CN113" s="2" t="s">
        <v>805</v>
      </c>
      <c r="CO113" s="2">
        <v>0.59940972222222222</v>
      </c>
      <c r="CP113" s="2">
        <v>166</v>
      </c>
      <c r="CQ113" s="2" t="s">
        <v>805</v>
      </c>
      <c r="CR113" s="2">
        <v>0.59939814814814818</v>
      </c>
      <c r="EH113" s="276">
        <f t="shared" si="8"/>
        <v>1.8166666666667375</v>
      </c>
      <c r="EI113" s="277">
        <f t="shared" si="9"/>
        <v>3.083333333333389</v>
      </c>
      <c r="EJ113" s="277" t="str">
        <f>VLOOKUP(C113,Inscription!A:N,8)</f>
        <v>RAVALT</v>
      </c>
      <c r="EK113" s="277" t="str">
        <f>VLOOKUP(C113,Inscription!A:N,9)</f>
        <v>AXEL</v>
      </c>
      <c r="EL113" s="2" t="str">
        <f>VLOOKUP(C113,Inscription!A:N,3)</f>
        <v>TSO-ASQ'O 1</v>
      </c>
      <c r="EM113" s="2" t="str">
        <f>VLOOKUP(C113,Inscription!A:N,4)</f>
        <v>Open</v>
      </c>
      <c r="EN113" s="2" t="str">
        <f>VLOOKUP(C113,Inscription!A:N,5)</f>
        <v>DH10</v>
      </c>
      <c r="EO113" s="2" t="str">
        <f>VLOOKUP(C113,Inscription!A:N,2)</f>
        <v>TSO</v>
      </c>
      <c r="EP113" s="290" t="str">
        <f>VLOOKUP(C113,Inscription!A:N,6)</f>
        <v>12-1</v>
      </c>
      <c r="EQ113" s="272" t="s">
        <v>877</v>
      </c>
      <c r="ER113" s="272" t="str">
        <f>VLOOKUP(C113,Inscription!A:N,11)</f>
        <v>SO</v>
      </c>
    </row>
    <row r="114" spans="1:148" hidden="1" x14ac:dyDescent="0.25">
      <c r="A114" s="2">
        <v>25</v>
      </c>
      <c r="B114" s="243">
        <v>44373.641724537039</v>
      </c>
      <c r="C114" s="254">
        <v>2121266</v>
      </c>
      <c r="L114" s="2" t="s">
        <v>805</v>
      </c>
      <c r="M114" s="244">
        <v>0.59662037037037041</v>
      </c>
      <c r="O114" s="2" t="s">
        <v>805</v>
      </c>
      <c r="P114" s="244">
        <v>0.59703703703703703</v>
      </c>
      <c r="U114" s="2" t="s">
        <v>805</v>
      </c>
      <c r="V114" s="244">
        <v>0.59936342592592595</v>
      </c>
      <c r="Z114" s="2" t="s">
        <v>571</v>
      </c>
      <c r="AA114" s="2" t="s">
        <v>583</v>
      </c>
      <c r="AC114" s="2" t="s">
        <v>149</v>
      </c>
      <c r="AS114" s="2">
        <v>17</v>
      </c>
      <c r="AT114" s="2">
        <v>150</v>
      </c>
      <c r="AU114" s="2" t="s">
        <v>805</v>
      </c>
      <c r="AV114" s="244">
        <v>0.59848379629629633</v>
      </c>
      <c r="AW114" s="2">
        <v>151</v>
      </c>
      <c r="AX114" s="2" t="s">
        <v>805</v>
      </c>
      <c r="AY114" s="2">
        <v>0.5985300925925926</v>
      </c>
      <c r="AZ114" s="2">
        <v>152</v>
      </c>
      <c r="BA114" s="2" t="s">
        <v>805</v>
      </c>
      <c r="BB114" s="2">
        <v>0.59854166666666664</v>
      </c>
      <c r="BC114" s="2">
        <v>153</v>
      </c>
      <c r="BD114" s="2" t="s">
        <v>805</v>
      </c>
      <c r="BE114" s="2">
        <v>0.59864583333333332</v>
      </c>
      <c r="BF114" s="2">
        <v>154</v>
      </c>
      <c r="BG114" s="2" t="s">
        <v>805</v>
      </c>
      <c r="BH114" s="2">
        <v>0.59869212962962959</v>
      </c>
      <c r="BI114" s="2">
        <v>155</v>
      </c>
      <c r="BJ114" s="2" t="s">
        <v>805</v>
      </c>
      <c r="BK114" s="2">
        <v>0.59872685185185182</v>
      </c>
      <c r="BL114" s="2">
        <v>156</v>
      </c>
      <c r="BM114" s="2" t="s">
        <v>805</v>
      </c>
      <c r="BN114" s="2">
        <v>0.59879629629629627</v>
      </c>
      <c r="BO114" s="2">
        <v>157</v>
      </c>
      <c r="BP114" s="2" t="s">
        <v>805</v>
      </c>
      <c r="BQ114" s="2">
        <v>0.59886574074074073</v>
      </c>
      <c r="BR114" s="2">
        <v>158</v>
      </c>
      <c r="BS114" s="2" t="s">
        <v>805</v>
      </c>
      <c r="BT114" s="2">
        <v>0.59885416666666669</v>
      </c>
      <c r="BU114" s="2">
        <v>159</v>
      </c>
      <c r="BV114" s="2" t="s">
        <v>805</v>
      </c>
      <c r="BW114" s="2">
        <v>0.59898148148148145</v>
      </c>
      <c r="BX114" s="2">
        <v>160</v>
      </c>
      <c r="BY114" s="2" t="s">
        <v>805</v>
      </c>
      <c r="BZ114" s="2">
        <v>0.59923611111111108</v>
      </c>
      <c r="CA114" s="2">
        <v>161</v>
      </c>
      <c r="CB114" s="2" t="s">
        <v>805</v>
      </c>
      <c r="CC114" s="2">
        <v>0.59906249999999994</v>
      </c>
      <c r="CD114" s="2">
        <v>162</v>
      </c>
      <c r="CE114" s="2" t="s">
        <v>805</v>
      </c>
      <c r="CF114" s="2">
        <v>0.5991319444444444</v>
      </c>
      <c r="CG114" s="2">
        <v>163</v>
      </c>
      <c r="CH114" s="2" t="s">
        <v>805</v>
      </c>
      <c r="CI114" s="2">
        <v>0.59914351851851855</v>
      </c>
      <c r="CJ114" s="2">
        <v>164</v>
      </c>
      <c r="CK114" s="2" t="s">
        <v>805</v>
      </c>
      <c r="CL114" s="2">
        <v>0.59915509259259259</v>
      </c>
      <c r="CM114" s="2">
        <v>165</v>
      </c>
      <c r="CN114" s="2" t="s">
        <v>805</v>
      </c>
      <c r="CO114" s="2">
        <v>0.59927083333333331</v>
      </c>
      <c r="CP114" s="2">
        <v>166</v>
      </c>
      <c r="CQ114" s="2" t="s">
        <v>805</v>
      </c>
      <c r="CR114" s="2">
        <v>0.59925925925925927</v>
      </c>
      <c r="EH114" s="276">
        <f t="shared" si="8"/>
        <v>2.0833333333333925</v>
      </c>
      <c r="EI114" s="277">
        <f t="shared" si="9"/>
        <v>3.3500000000000441</v>
      </c>
      <c r="EJ114" s="277" t="str">
        <f>VLOOKUP(C114,Inscription!A:N,8)</f>
        <v>PERRIN</v>
      </c>
      <c r="EK114" s="277" t="str">
        <f>VLOOKUP(C114,Inscription!A:N,9)</f>
        <v>GARANCE</v>
      </c>
      <c r="EL114" s="2" t="str">
        <f>VLOOKUP(C114,Inscription!A:N,3)</f>
        <v>ASQ'O 1</v>
      </c>
      <c r="EM114" s="2" t="str">
        <f>VLOOKUP(C114,Inscription!A:N,4)</f>
        <v>Dame</v>
      </c>
      <c r="EN114" s="2" t="str">
        <f>VLOOKUP(C114,Inscription!A:N,5)</f>
        <v>DH10</v>
      </c>
      <c r="EO114" s="2" t="str">
        <f>VLOOKUP(C114,Inscription!A:N,2)</f>
        <v>ASQO</v>
      </c>
      <c r="EP114" s="290" t="str">
        <f>VLOOKUP(C114,Inscription!A:N,6)</f>
        <v>1-2</v>
      </c>
      <c r="EQ114" s="272" t="s">
        <v>877</v>
      </c>
      <c r="ER114" s="272" t="str">
        <f>VLOOKUP(C114,Inscription!A:N,11)</f>
        <v>SO</v>
      </c>
    </row>
    <row r="115" spans="1:148" hidden="1" x14ac:dyDescent="0.25">
      <c r="A115" s="2">
        <v>7</v>
      </c>
      <c r="B115" s="243">
        <v>44373.635312500002</v>
      </c>
      <c r="C115" s="248">
        <v>338970</v>
      </c>
      <c r="M115" s="244">
        <v>0.99998842592592585</v>
      </c>
      <c r="P115" s="244">
        <v>0.58930555555555553</v>
      </c>
      <c r="V115" s="244">
        <v>0.59234953703703697</v>
      </c>
      <c r="Z115" s="2" t="s">
        <v>571</v>
      </c>
      <c r="AA115" s="2" t="s">
        <v>585</v>
      </c>
      <c r="AC115" s="2" t="s">
        <v>11</v>
      </c>
      <c r="AS115" s="2">
        <v>17</v>
      </c>
      <c r="AT115" s="2">
        <v>150</v>
      </c>
      <c r="AV115" s="244">
        <v>0.59113425925925933</v>
      </c>
      <c r="AW115" s="2">
        <v>151</v>
      </c>
      <c r="AY115" s="2">
        <v>0.59121527777777783</v>
      </c>
      <c r="AZ115" s="2">
        <v>152</v>
      </c>
      <c r="BB115" s="2">
        <v>0.59126157407407409</v>
      </c>
      <c r="BC115" s="2">
        <v>153</v>
      </c>
      <c r="BE115" s="2">
        <v>0.59140046296296289</v>
      </c>
      <c r="BF115" s="2">
        <v>154</v>
      </c>
      <c r="BH115" s="2">
        <v>0.59144675925925927</v>
      </c>
      <c r="BI115" s="2">
        <v>155</v>
      </c>
      <c r="BK115" s="2">
        <v>0.59149305555555554</v>
      </c>
      <c r="BL115" s="2">
        <v>156</v>
      </c>
      <c r="BN115" s="2">
        <v>0.59155092592592595</v>
      </c>
      <c r="BO115" s="2">
        <v>157</v>
      </c>
      <c r="BQ115" s="2">
        <v>0.5916203703703703</v>
      </c>
      <c r="BR115" s="2">
        <v>158</v>
      </c>
      <c r="BT115" s="2">
        <v>0.59164351851851849</v>
      </c>
      <c r="BU115" s="2">
        <v>159</v>
      </c>
      <c r="BW115" s="2">
        <v>0.5917824074074074</v>
      </c>
      <c r="BX115" s="2">
        <v>160</v>
      </c>
      <c r="BZ115" s="2">
        <v>0.59207175925925926</v>
      </c>
      <c r="CA115" s="2">
        <v>161</v>
      </c>
      <c r="CC115" s="2">
        <v>0.59189814814814812</v>
      </c>
      <c r="CD115" s="2">
        <v>162</v>
      </c>
      <c r="CF115" s="2">
        <v>0.59199074074074076</v>
      </c>
      <c r="CG115" s="2">
        <v>163</v>
      </c>
      <c r="CI115" s="2">
        <v>0.59203703703703703</v>
      </c>
      <c r="CJ115" s="2">
        <v>164</v>
      </c>
      <c r="CL115" s="2">
        <v>0.59211805555555552</v>
      </c>
      <c r="CM115" s="2">
        <v>165</v>
      </c>
      <c r="CO115" s="2">
        <v>0.59224537037037039</v>
      </c>
      <c r="CP115" s="2">
        <v>166</v>
      </c>
      <c r="CR115" s="2">
        <v>0.59223379629629636</v>
      </c>
      <c r="EH115" s="276">
        <f t="shared" si="8"/>
        <v>2.6333333333334785</v>
      </c>
      <c r="EI115" s="277">
        <f t="shared" si="9"/>
        <v>4.3833333333332725</v>
      </c>
      <c r="EJ115" s="277" t="str">
        <f>VLOOKUP(C115,Inscription!A:N,8)</f>
        <v>ORSOLA</v>
      </c>
      <c r="EK115" s="277" t="str">
        <f>VLOOKUP(C115,Inscription!A:N,9)</f>
        <v>CAMILLE</v>
      </c>
      <c r="EL115" s="2" t="str">
        <f>VLOOKUP(C115,Inscription!A:N,3)</f>
        <v>GO78-7</v>
      </c>
      <c r="EM115" s="2" t="str">
        <f>VLOOKUP(C115,Inscription!A:N,4)</f>
        <v>Dame</v>
      </c>
      <c r="EN115" s="2" t="str">
        <f>VLOOKUP(C115,Inscription!A:N,5)</f>
        <v>DH10</v>
      </c>
      <c r="EO115" s="2" t="str">
        <f>VLOOKUP(C115,Inscription!A:N,2)</f>
        <v>GO 78</v>
      </c>
      <c r="EP115" s="290" t="str">
        <f>VLOOKUP(C115,Inscription!A:N,6)</f>
        <v>2-2</v>
      </c>
      <c r="EQ115" s="272" t="s">
        <v>877</v>
      </c>
      <c r="ER115" s="272" t="str">
        <f>VLOOKUP(C115,Inscription!A:N,11)</f>
        <v>VERTE</v>
      </c>
    </row>
    <row r="116" spans="1:148" hidden="1" x14ac:dyDescent="0.25">
      <c r="A116" s="2">
        <v>17</v>
      </c>
      <c r="B116" s="243">
        <v>44373.639467592591</v>
      </c>
      <c r="C116" s="248">
        <v>338005</v>
      </c>
      <c r="M116" s="244">
        <v>0.99998842592592585</v>
      </c>
      <c r="P116" s="244">
        <v>0.59548611111111105</v>
      </c>
      <c r="V116" s="244">
        <v>0.59789351851851846</v>
      </c>
      <c r="Z116" s="2" t="s">
        <v>571</v>
      </c>
      <c r="AA116" s="2" t="s">
        <v>587</v>
      </c>
      <c r="AC116" s="2" t="s">
        <v>11</v>
      </c>
      <c r="AS116" s="2">
        <v>17</v>
      </c>
      <c r="AT116" s="2">
        <v>150</v>
      </c>
      <c r="AV116" s="244">
        <v>0.59692129629629631</v>
      </c>
      <c r="AW116" s="2">
        <v>151</v>
      </c>
      <c r="AY116" s="2">
        <v>0.59700231481481481</v>
      </c>
      <c r="AZ116" s="2">
        <v>152</v>
      </c>
      <c r="BB116" s="2">
        <v>0.59699074074074077</v>
      </c>
      <c r="BC116" s="2">
        <v>153</v>
      </c>
      <c r="BE116" s="2">
        <v>0.59711805555555553</v>
      </c>
      <c r="BF116" s="2">
        <v>154</v>
      </c>
      <c r="BH116" s="2">
        <v>0.59715277777777775</v>
      </c>
      <c r="BI116" s="2">
        <v>155</v>
      </c>
      <c r="BK116" s="2">
        <v>0.59718749999999998</v>
      </c>
      <c r="BL116" s="2">
        <v>156</v>
      </c>
      <c r="BN116" s="2">
        <v>0.5972453703703704</v>
      </c>
      <c r="BO116" s="2">
        <v>157</v>
      </c>
      <c r="BQ116" s="2">
        <v>0.59732638888888889</v>
      </c>
      <c r="BR116" s="2">
        <v>158</v>
      </c>
      <c r="BT116" s="2">
        <v>0.59731481481481474</v>
      </c>
      <c r="BU116" s="2">
        <v>159</v>
      </c>
      <c r="BW116" s="2">
        <v>0.59745370370370365</v>
      </c>
      <c r="BX116" s="2">
        <v>160</v>
      </c>
      <c r="BZ116" s="2">
        <v>0.59767361111111106</v>
      </c>
      <c r="CA116" s="2">
        <v>161</v>
      </c>
      <c r="CC116" s="2">
        <v>0.59750000000000003</v>
      </c>
      <c r="CD116" s="2">
        <v>162</v>
      </c>
      <c r="CF116" s="2">
        <v>0.59756944444444449</v>
      </c>
      <c r="CG116" s="2">
        <v>163</v>
      </c>
      <c r="CI116" s="2">
        <v>0.59762731481481479</v>
      </c>
      <c r="CJ116" s="2">
        <v>164</v>
      </c>
      <c r="CL116" s="2">
        <v>0.59765046296296298</v>
      </c>
      <c r="CM116" s="2">
        <v>165</v>
      </c>
      <c r="CO116" s="2">
        <v>0.5977662037037037</v>
      </c>
      <c r="CP116" s="2">
        <v>166</v>
      </c>
      <c r="CR116" s="2">
        <v>0.59777777777777785</v>
      </c>
      <c r="EH116" s="276">
        <f t="shared" si="8"/>
        <v>2.0666666666667766</v>
      </c>
      <c r="EI116" s="277">
        <f t="shared" si="9"/>
        <v>3.4666666666666757</v>
      </c>
      <c r="EJ116" s="277" t="str">
        <f>VLOOKUP(C116,Inscription!A:N,8)</f>
        <v>LE ROUX</v>
      </c>
      <c r="EK116" s="277" t="str">
        <f>VLOOKUP(C116,Inscription!A:N,9)</f>
        <v>AUGUSTIN</v>
      </c>
      <c r="EL116" s="2" t="str">
        <f>VLOOKUP(C116,Inscription!A:N,3)</f>
        <v>GO78-6</v>
      </c>
      <c r="EM116" s="2" t="str">
        <f>VLOOKUP(C116,Inscription!A:N,4)</f>
        <v>Homme</v>
      </c>
      <c r="EN116" s="2" t="str">
        <f>VLOOKUP(C116,Inscription!A:N,5)</f>
        <v>DH10</v>
      </c>
      <c r="EO116" s="2" t="str">
        <f>VLOOKUP(C116,Inscription!A:N,2)</f>
        <v>GO 78</v>
      </c>
      <c r="EP116" s="290" t="str">
        <f>VLOOKUP(C116,Inscription!A:N,6)</f>
        <v>3-2</v>
      </c>
      <c r="EQ116" s="272" t="s">
        <v>877</v>
      </c>
      <c r="ER116" s="272" t="str">
        <f>VLOOKUP(C116,Inscription!A:N,11)</f>
        <v>VERTE</v>
      </c>
    </row>
    <row r="117" spans="1:148" hidden="1" x14ac:dyDescent="0.25">
      <c r="A117" s="2">
        <v>35</v>
      </c>
      <c r="B117" s="243">
        <v>44373.64607638889</v>
      </c>
      <c r="C117" s="255">
        <v>2039905</v>
      </c>
      <c r="L117" s="2" t="s">
        <v>805</v>
      </c>
      <c r="M117" s="244">
        <v>0.60165509259259264</v>
      </c>
      <c r="O117" s="2" t="s">
        <v>805</v>
      </c>
      <c r="P117" s="244">
        <v>0.60209490740740745</v>
      </c>
      <c r="U117" s="2" t="s">
        <v>805</v>
      </c>
      <c r="V117" s="244">
        <v>0.60457175925925932</v>
      </c>
      <c r="Z117" s="2" t="s">
        <v>571</v>
      </c>
      <c r="AA117" s="2" t="s">
        <v>900</v>
      </c>
      <c r="AC117" s="2" t="s">
        <v>11</v>
      </c>
      <c r="AS117" s="2">
        <v>17</v>
      </c>
      <c r="AT117" s="2">
        <v>150</v>
      </c>
      <c r="AU117" s="2" t="s">
        <v>805</v>
      </c>
      <c r="AV117" s="244">
        <v>0.60362268518518525</v>
      </c>
      <c r="AW117" s="2">
        <v>151</v>
      </c>
      <c r="AX117" s="2" t="s">
        <v>805</v>
      </c>
      <c r="AY117" s="2">
        <v>0.60371527777777778</v>
      </c>
      <c r="AZ117" s="2">
        <v>158</v>
      </c>
      <c r="BA117" s="2" t="s">
        <v>805</v>
      </c>
      <c r="BB117" s="2">
        <v>0.60373842592592586</v>
      </c>
      <c r="BC117" s="2">
        <v>159</v>
      </c>
      <c r="BD117" s="2" t="s">
        <v>805</v>
      </c>
      <c r="BE117" s="2">
        <v>0.60384259259259265</v>
      </c>
      <c r="BF117" s="2">
        <v>166</v>
      </c>
      <c r="BG117" s="2" t="s">
        <v>805</v>
      </c>
      <c r="BH117" s="2">
        <v>0.60385416666666669</v>
      </c>
      <c r="BI117" s="2">
        <v>165</v>
      </c>
      <c r="BJ117" s="2" t="s">
        <v>805</v>
      </c>
      <c r="BK117" s="2">
        <v>0.60394675925925922</v>
      </c>
      <c r="BL117" s="2">
        <v>164</v>
      </c>
      <c r="BM117" s="2" t="s">
        <v>805</v>
      </c>
      <c r="BN117" s="2">
        <v>0.60391203703703711</v>
      </c>
      <c r="BO117" s="2">
        <v>163</v>
      </c>
      <c r="BP117" s="2" t="s">
        <v>805</v>
      </c>
      <c r="BQ117" s="2">
        <v>0.60398148148148145</v>
      </c>
      <c r="BR117" s="2">
        <v>162</v>
      </c>
      <c r="BS117" s="2" t="s">
        <v>805</v>
      </c>
      <c r="BT117" s="2">
        <v>0.6040740740740741</v>
      </c>
      <c r="BU117" s="2">
        <v>155</v>
      </c>
      <c r="BV117" s="2" t="s">
        <v>805</v>
      </c>
      <c r="BW117" s="2">
        <v>0.60403935185185187</v>
      </c>
      <c r="BX117" s="2">
        <v>154</v>
      </c>
      <c r="BY117" s="2" t="s">
        <v>805</v>
      </c>
      <c r="BZ117" s="2">
        <v>0.60410879629629632</v>
      </c>
      <c r="CA117" s="2">
        <v>153</v>
      </c>
      <c r="CB117" s="2" t="s">
        <v>805</v>
      </c>
      <c r="CC117" s="2">
        <v>0.60424768518518512</v>
      </c>
      <c r="CD117" s="2">
        <v>152</v>
      </c>
      <c r="CE117" s="2" t="s">
        <v>805</v>
      </c>
      <c r="CF117" s="2">
        <v>0.60421296296296301</v>
      </c>
      <c r="CG117" s="2">
        <v>157</v>
      </c>
      <c r="CH117" s="2" t="s">
        <v>805</v>
      </c>
      <c r="CI117" s="2">
        <v>0.60434027777777777</v>
      </c>
      <c r="CJ117" s="2">
        <v>160</v>
      </c>
      <c r="CK117" s="2" t="s">
        <v>805</v>
      </c>
      <c r="CL117" s="2">
        <v>0.60458333333333336</v>
      </c>
      <c r="CM117" s="2">
        <v>161</v>
      </c>
      <c r="CN117" s="2" t="s">
        <v>805</v>
      </c>
      <c r="CO117" s="2">
        <v>0.60439814814814818</v>
      </c>
      <c r="CP117" s="2">
        <v>156</v>
      </c>
      <c r="CQ117" s="2" t="s">
        <v>805</v>
      </c>
      <c r="CR117" s="2">
        <v>0.60442129629629626</v>
      </c>
      <c r="EH117" s="276">
        <f t="shared" si="8"/>
        <v>2.2000000000000242</v>
      </c>
      <c r="EI117" s="277">
        <f t="shared" si="9"/>
        <v>3.5666666666666913</v>
      </c>
      <c r="EJ117" s="277" t="str">
        <f>VLOOKUP(C117,Inscription!A:N,8)</f>
        <v>SOUCHOIS</v>
      </c>
      <c r="EK117" s="277" t="str">
        <f>VLOOKUP(C117,Inscription!A:N,9)</f>
        <v>ARTUS</v>
      </c>
      <c r="EL117" s="2" t="str">
        <f>VLOOKUP(C117,Inscription!A:N,3)</f>
        <v>GO78-8</v>
      </c>
      <c r="EM117" s="2" t="str">
        <f>VLOOKUP(C117,Inscription!A:N,4)</f>
        <v>Homme</v>
      </c>
      <c r="EN117" s="2" t="str">
        <f>VLOOKUP(C117,Inscription!A:N,5)</f>
        <v>DH10</v>
      </c>
      <c r="EO117" s="2" t="str">
        <f>VLOOKUP(C117,Inscription!A:N,2)</f>
        <v>GO 78</v>
      </c>
      <c r="EP117" s="290" t="str">
        <f>VLOOKUP(C117,Inscription!A:N,6)</f>
        <v>4-2</v>
      </c>
      <c r="EQ117" s="272" t="s">
        <v>877</v>
      </c>
      <c r="ER117" s="272" t="str">
        <f>VLOOKUP(C117,Inscription!A:N,11)</f>
        <v>VERTE</v>
      </c>
    </row>
    <row r="118" spans="1:148" hidden="1" x14ac:dyDescent="0.25">
      <c r="A118" s="2">
        <v>31</v>
      </c>
      <c r="B118" s="243">
        <v>44373.644282407404</v>
      </c>
      <c r="C118" s="254">
        <v>224268</v>
      </c>
      <c r="M118" s="244">
        <v>0.99998842592592585</v>
      </c>
      <c r="P118" s="244">
        <v>0.59954861111111113</v>
      </c>
      <c r="V118" s="244">
        <v>0.60231481481481486</v>
      </c>
      <c r="Z118" s="2" t="s">
        <v>571</v>
      </c>
      <c r="AA118" s="2" t="s">
        <v>848</v>
      </c>
      <c r="AS118" s="2">
        <v>17</v>
      </c>
      <c r="AT118" s="2">
        <v>150</v>
      </c>
      <c r="AV118" s="244">
        <v>0.60129629629629633</v>
      </c>
      <c r="AW118" s="2">
        <v>151</v>
      </c>
      <c r="AY118" s="2">
        <v>0.60141203703703705</v>
      </c>
      <c r="AZ118" s="2">
        <v>158</v>
      </c>
      <c r="BB118" s="2">
        <v>0.60145833333333332</v>
      </c>
      <c r="BC118" s="2">
        <v>159</v>
      </c>
      <c r="BE118" s="2">
        <v>0.60155092592592596</v>
      </c>
      <c r="BF118" s="2">
        <v>166</v>
      </c>
      <c r="BH118" s="2">
        <v>0.6015625</v>
      </c>
      <c r="BI118" s="2">
        <v>165</v>
      </c>
      <c r="BK118" s="2">
        <v>0.60165509259259264</v>
      </c>
      <c r="BL118" s="2">
        <v>164</v>
      </c>
      <c r="BN118" s="2">
        <v>0.60160879629629627</v>
      </c>
      <c r="BO118" s="2">
        <v>163</v>
      </c>
      <c r="BQ118" s="2">
        <v>0.60168981481481476</v>
      </c>
      <c r="BR118" s="2">
        <v>162</v>
      </c>
      <c r="BT118" s="2">
        <v>0.60180555555555559</v>
      </c>
      <c r="BU118" s="2">
        <v>155</v>
      </c>
      <c r="BW118" s="2">
        <v>0.60179398148148155</v>
      </c>
      <c r="BX118" s="2">
        <v>154</v>
      </c>
      <c r="BZ118" s="2">
        <v>0.60185185185185186</v>
      </c>
      <c r="CA118" s="2">
        <v>153</v>
      </c>
      <c r="CC118" s="2">
        <v>0.60189814814814813</v>
      </c>
      <c r="CD118" s="2">
        <v>152</v>
      </c>
      <c r="CF118" s="2">
        <v>0.60189814814814813</v>
      </c>
      <c r="CG118" s="2">
        <v>157</v>
      </c>
      <c r="CI118" s="2">
        <v>0.60203703703703704</v>
      </c>
      <c r="CJ118" s="2">
        <v>160</v>
      </c>
      <c r="CL118" s="2">
        <v>0.60228009259259263</v>
      </c>
      <c r="CM118" s="2">
        <v>161</v>
      </c>
      <c r="CO118" s="2">
        <v>0.60211805555555553</v>
      </c>
      <c r="CP118" s="2">
        <v>156</v>
      </c>
      <c r="CR118" s="2">
        <v>0.60216435185185191</v>
      </c>
      <c r="EH118" s="276">
        <f t="shared" si="8"/>
        <v>2.516666666666687</v>
      </c>
      <c r="EI118" s="277">
        <f t="shared" si="9"/>
        <v>3.9833333333333698</v>
      </c>
      <c r="EJ118" s="277" t="str">
        <f>VLOOKUP(C118,Inscription!A:N,8)</f>
        <v>CARDOT</v>
      </c>
      <c r="EK118" s="277" t="str">
        <f>VLOOKUP(C118,Inscription!A:N,9)</f>
        <v>ELIOTT</v>
      </c>
      <c r="EL118" s="2" t="str">
        <f>VLOOKUP(C118,Inscription!A:N,3)</f>
        <v>ROP1</v>
      </c>
      <c r="EM118" s="2" t="str">
        <f>VLOOKUP(C118,Inscription!A:N,4)</f>
        <v>Homme</v>
      </c>
      <c r="EN118" s="2" t="str">
        <f>VLOOKUP(C118,Inscription!A:N,5)</f>
        <v>DH10</v>
      </c>
      <c r="EO118" s="2" t="str">
        <f>VLOOKUP(C118,Inscription!A:N,2)</f>
        <v>ROP</v>
      </c>
      <c r="EP118" s="290" t="str">
        <f>VLOOKUP(C118,Inscription!A:N,6)</f>
        <v>5-2</v>
      </c>
      <c r="EQ118" s="272" t="s">
        <v>877</v>
      </c>
      <c r="ER118" s="272" t="str">
        <f>VLOOKUP(C118,Inscription!A:N,11)</f>
        <v>VERTE</v>
      </c>
    </row>
    <row r="119" spans="1:148" hidden="1" x14ac:dyDescent="0.25">
      <c r="A119" s="2">
        <v>41</v>
      </c>
      <c r="B119" s="243">
        <v>44373.65042824074</v>
      </c>
      <c r="C119" s="254">
        <v>1020708</v>
      </c>
      <c r="L119" s="2" t="s">
        <v>805</v>
      </c>
      <c r="M119" s="244">
        <v>0.60567129629629635</v>
      </c>
      <c r="O119" s="2" t="s">
        <v>805</v>
      </c>
      <c r="P119" s="244">
        <v>0.60585648148148141</v>
      </c>
      <c r="U119" s="2" t="s">
        <v>805</v>
      </c>
      <c r="V119" s="244">
        <v>0.60844907407407411</v>
      </c>
      <c r="Z119" s="2" t="s">
        <v>571</v>
      </c>
      <c r="AA119" s="2" t="s">
        <v>902</v>
      </c>
      <c r="AC119" s="2" t="s">
        <v>281</v>
      </c>
      <c r="AS119" s="2">
        <v>17</v>
      </c>
      <c r="AT119" s="2">
        <v>150</v>
      </c>
      <c r="AU119" s="2" t="s">
        <v>805</v>
      </c>
      <c r="AV119" s="244">
        <v>0.60750000000000004</v>
      </c>
      <c r="AW119" s="2">
        <v>151</v>
      </c>
      <c r="AX119" s="2" t="s">
        <v>805</v>
      </c>
      <c r="AY119" s="2">
        <v>0.60760416666666661</v>
      </c>
      <c r="AZ119" s="2">
        <v>158</v>
      </c>
      <c r="BA119" s="2" t="s">
        <v>805</v>
      </c>
      <c r="BB119" s="2">
        <v>0.60766203703703703</v>
      </c>
      <c r="BC119" s="2">
        <v>159</v>
      </c>
      <c r="BD119" s="2" t="s">
        <v>805</v>
      </c>
      <c r="BE119" s="2">
        <v>0.60776620370370371</v>
      </c>
      <c r="BF119" s="2">
        <v>166</v>
      </c>
      <c r="BG119" s="2" t="s">
        <v>805</v>
      </c>
      <c r="BH119" s="2">
        <v>0.6077893518518519</v>
      </c>
      <c r="BI119" s="2">
        <v>165</v>
      </c>
      <c r="BJ119" s="2" t="s">
        <v>805</v>
      </c>
      <c r="BK119" s="2">
        <v>0.60787037037037039</v>
      </c>
      <c r="BL119" s="2">
        <v>164</v>
      </c>
      <c r="BM119" s="2" t="s">
        <v>805</v>
      </c>
      <c r="BN119" s="2">
        <v>0.60782407407407402</v>
      </c>
      <c r="BO119" s="2">
        <v>163</v>
      </c>
      <c r="BP119" s="2" t="s">
        <v>805</v>
      </c>
      <c r="BQ119" s="2">
        <v>0.60789351851851847</v>
      </c>
      <c r="BR119" s="2">
        <v>162</v>
      </c>
      <c r="BS119" s="2" t="s">
        <v>805</v>
      </c>
      <c r="BT119" s="2">
        <v>0.60796296296296293</v>
      </c>
      <c r="BU119" s="2">
        <v>155</v>
      </c>
      <c r="BV119" s="2" t="s">
        <v>805</v>
      </c>
      <c r="BW119" s="2">
        <v>0.60793981481481485</v>
      </c>
      <c r="BX119" s="2">
        <v>154</v>
      </c>
      <c r="BY119" s="2" t="s">
        <v>805</v>
      </c>
      <c r="BZ119" s="2">
        <v>0.60798611111111112</v>
      </c>
      <c r="CA119" s="2">
        <v>153</v>
      </c>
      <c r="CB119" s="2" t="s">
        <v>805</v>
      </c>
      <c r="CC119" s="2">
        <v>0.60802083333333334</v>
      </c>
      <c r="CD119" s="2">
        <v>152</v>
      </c>
      <c r="CE119" s="2" t="s">
        <v>805</v>
      </c>
      <c r="CF119" s="2">
        <v>0.60799768518518515</v>
      </c>
      <c r="CG119" s="2">
        <v>157</v>
      </c>
      <c r="CH119" s="2" t="s">
        <v>805</v>
      </c>
      <c r="CI119" s="2">
        <v>0.60815972222222225</v>
      </c>
      <c r="CJ119" s="2">
        <v>160</v>
      </c>
      <c r="CK119" s="2" t="s">
        <v>805</v>
      </c>
      <c r="CL119" s="2">
        <v>0.60840277777777774</v>
      </c>
      <c r="CM119" s="2">
        <v>161</v>
      </c>
      <c r="CN119" s="2" t="s">
        <v>805</v>
      </c>
      <c r="CO119" s="2">
        <v>0.60824074074074075</v>
      </c>
      <c r="CP119" s="2">
        <v>156</v>
      </c>
      <c r="CQ119" s="2" t="s">
        <v>805</v>
      </c>
      <c r="CR119" s="2">
        <v>0.60829861111111116</v>
      </c>
      <c r="EH119" s="276">
        <f t="shared" si="8"/>
        <v>2.3666666666668235</v>
      </c>
      <c r="EI119" s="277">
        <f t="shared" si="9"/>
        <v>3.7333333333334906</v>
      </c>
      <c r="EJ119" s="277" t="str">
        <f>VLOOKUP(C119,Inscription!A:N,8)</f>
        <v>LION</v>
      </c>
      <c r="EK119" s="277" t="str">
        <f>VLOOKUP(C119,Inscription!A:N,9)</f>
        <v>CYPRIEN</v>
      </c>
      <c r="EL119" s="2" t="str">
        <f>VLOOKUP(C119,Inscription!A:N,3)</f>
        <v>VervinsO1</v>
      </c>
      <c r="EM119" s="2" t="str">
        <f>VLOOKUP(C119,Inscription!A:N,4)</f>
        <v>Homme</v>
      </c>
      <c r="EN119" s="2" t="str">
        <f>VLOOKUP(C119,Inscription!A:N,5)</f>
        <v>DH10</v>
      </c>
      <c r="EO119" s="2" t="str">
        <f>VLOOKUP(C119,Inscription!A:N,2)</f>
        <v>VervinsO</v>
      </c>
      <c r="EP119" s="290" t="str">
        <f>VLOOKUP(C119,Inscription!A:N,6)</f>
        <v>6-2</v>
      </c>
      <c r="EQ119" s="272" t="s">
        <v>877</v>
      </c>
      <c r="ER119" s="272" t="str">
        <f>VLOOKUP(C119,Inscription!A:N,11)</f>
        <v>SO</v>
      </c>
    </row>
    <row r="120" spans="1:148" hidden="1" x14ac:dyDescent="0.25">
      <c r="A120" s="2">
        <v>39</v>
      </c>
      <c r="B120" s="243">
        <v>44373.647847222222</v>
      </c>
      <c r="C120" s="248">
        <v>1285001</v>
      </c>
      <c r="L120" s="2" t="s">
        <v>805</v>
      </c>
      <c r="M120" s="244">
        <v>0.602025462962963</v>
      </c>
      <c r="O120" s="2" t="s">
        <v>805</v>
      </c>
      <c r="P120" s="244">
        <v>0.60252314814814811</v>
      </c>
      <c r="U120" s="2" t="s">
        <v>805</v>
      </c>
      <c r="V120" s="244">
        <v>0.60630787037037037</v>
      </c>
      <c r="Z120" s="2" t="s">
        <v>571</v>
      </c>
      <c r="AA120" s="2" t="s">
        <v>901</v>
      </c>
      <c r="AC120" s="2" t="s">
        <v>142</v>
      </c>
      <c r="AS120" s="2">
        <v>17</v>
      </c>
      <c r="AT120" s="2">
        <v>150</v>
      </c>
      <c r="AU120" s="2" t="s">
        <v>805</v>
      </c>
      <c r="AV120" s="244">
        <v>0.60466435185185186</v>
      </c>
      <c r="AW120" s="2">
        <v>151</v>
      </c>
      <c r="AX120" s="2" t="s">
        <v>805</v>
      </c>
      <c r="AY120" s="2">
        <v>0.60509259259259263</v>
      </c>
      <c r="AZ120" s="2">
        <v>152</v>
      </c>
      <c r="BA120" s="2" t="s">
        <v>805</v>
      </c>
      <c r="BB120" s="2">
        <v>0.60506944444444444</v>
      </c>
      <c r="BC120" s="2">
        <v>153</v>
      </c>
      <c r="BD120" s="2" t="s">
        <v>805</v>
      </c>
      <c r="BE120" s="2">
        <v>0.60518518518518516</v>
      </c>
      <c r="BF120" s="2">
        <v>154</v>
      </c>
      <c r="BG120" s="2" t="s">
        <v>805</v>
      </c>
      <c r="BH120" s="2">
        <v>0.60523148148148154</v>
      </c>
      <c r="BI120" s="2">
        <v>155</v>
      </c>
      <c r="BJ120" s="2" t="s">
        <v>805</v>
      </c>
      <c r="BK120" s="2">
        <v>0.60532407407407407</v>
      </c>
      <c r="BL120" s="2">
        <v>156</v>
      </c>
      <c r="BM120" s="2" t="s">
        <v>805</v>
      </c>
      <c r="BN120" s="2">
        <v>0.60548611111111106</v>
      </c>
      <c r="BO120" s="2">
        <v>157</v>
      </c>
      <c r="BP120" s="2" t="s">
        <v>805</v>
      </c>
      <c r="BQ120" s="2">
        <v>0.6055787037037037</v>
      </c>
      <c r="BR120" s="2">
        <v>158</v>
      </c>
      <c r="BS120" s="2" t="s">
        <v>805</v>
      </c>
      <c r="BT120" s="2">
        <v>0.60559027777777774</v>
      </c>
      <c r="BU120" s="2">
        <v>159</v>
      </c>
      <c r="BV120" s="2" t="s">
        <v>805</v>
      </c>
      <c r="BW120" s="2">
        <v>0.60575231481481484</v>
      </c>
      <c r="BX120" s="2">
        <v>160</v>
      </c>
      <c r="BY120" s="2" t="s">
        <v>805</v>
      </c>
      <c r="BZ120" s="2">
        <v>0.60603009259259266</v>
      </c>
      <c r="CA120" s="2">
        <v>161</v>
      </c>
      <c r="CB120" s="2" t="s">
        <v>805</v>
      </c>
      <c r="CC120" s="2">
        <v>0.60586805555555556</v>
      </c>
      <c r="CD120" s="2">
        <v>162</v>
      </c>
      <c r="CE120" s="2" t="s">
        <v>805</v>
      </c>
      <c r="CF120" s="2">
        <v>0.60598379629629628</v>
      </c>
      <c r="CG120" s="2">
        <v>163</v>
      </c>
      <c r="CH120" s="2" t="s">
        <v>805</v>
      </c>
      <c r="CI120" s="2">
        <v>0.60601851851851851</v>
      </c>
      <c r="CJ120" s="2">
        <v>164</v>
      </c>
      <c r="CK120" s="2" t="s">
        <v>805</v>
      </c>
      <c r="CL120" s="2">
        <v>0.60603009259259266</v>
      </c>
      <c r="CM120" s="2">
        <v>165</v>
      </c>
      <c r="CN120" s="2" t="s">
        <v>805</v>
      </c>
      <c r="CO120" s="2">
        <v>0.60616898148148146</v>
      </c>
      <c r="CP120" s="2">
        <v>166</v>
      </c>
      <c r="CQ120" s="2" t="s">
        <v>805</v>
      </c>
      <c r="CR120" s="2">
        <v>0.60616898148148146</v>
      </c>
      <c r="EH120" s="276">
        <f t="shared" si="8"/>
        <v>3.083333333333389</v>
      </c>
      <c r="EI120" s="277">
        <v>10.9</v>
      </c>
      <c r="EJ120" s="277" t="str">
        <f>VLOOKUP(C120,Inscription!A:N,8)</f>
        <v>JAOUEN</v>
      </c>
      <c r="EK120" s="277" t="str">
        <f>VLOOKUP(C120,Inscription!A:N,9)</f>
        <v>JAOUEN</v>
      </c>
      <c r="EL120" s="2" t="str">
        <f>VLOOKUP(C120,Inscription!A:N,3)</f>
        <v>ESPAD2</v>
      </c>
      <c r="EM120" s="2" t="str">
        <f>VLOOKUP(C120,Inscription!A:N,4)</f>
        <v>Mixte</v>
      </c>
      <c r="EN120" s="2" t="str">
        <f>VLOOKUP(C120,Inscription!A:N,5)</f>
        <v>DH10</v>
      </c>
      <c r="EO120" s="2" t="str">
        <f>VLOOKUP(C120,Inscription!A:N,2)</f>
        <v>ESPAD</v>
      </c>
      <c r="EP120" s="290" t="str">
        <f>VLOOKUP(C120,Inscription!A:N,6)</f>
        <v>7-2</v>
      </c>
      <c r="EQ120" s="272" t="s">
        <v>877</v>
      </c>
      <c r="ER120" s="272" t="str">
        <f>VLOOKUP(C120,Inscription!A:N,11)</f>
        <v>SO</v>
      </c>
    </row>
    <row r="121" spans="1:148" hidden="1" x14ac:dyDescent="0.25">
      <c r="A121" s="2">
        <v>21</v>
      </c>
      <c r="B121" s="243">
        <v>44373.641006944446</v>
      </c>
      <c r="C121" s="254">
        <v>1999070</v>
      </c>
      <c r="L121" s="2" t="s">
        <v>805</v>
      </c>
      <c r="M121" s="244">
        <v>0.59475694444444438</v>
      </c>
      <c r="O121" s="2" t="s">
        <v>805</v>
      </c>
      <c r="P121" s="244">
        <v>0.59517361111111111</v>
      </c>
      <c r="U121" s="2" t="s">
        <v>805</v>
      </c>
      <c r="V121" s="244">
        <v>0.59819444444444447</v>
      </c>
      <c r="Z121" s="2" t="s">
        <v>571</v>
      </c>
      <c r="AA121" s="2" t="s">
        <v>597</v>
      </c>
      <c r="AC121" s="2" t="s">
        <v>250</v>
      </c>
      <c r="AS121" s="2">
        <v>17</v>
      </c>
      <c r="AT121" s="2">
        <v>150</v>
      </c>
      <c r="AU121" s="2" t="s">
        <v>805</v>
      </c>
      <c r="AV121" s="244">
        <v>0.59690972222222227</v>
      </c>
      <c r="AW121" s="2">
        <v>151</v>
      </c>
      <c r="AX121" s="2" t="s">
        <v>805</v>
      </c>
      <c r="AY121" s="2">
        <v>0.59714120370370372</v>
      </c>
      <c r="AZ121" s="2">
        <v>158</v>
      </c>
      <c r="BA121" s="2" t="s">
        <v>805</v>
      </c>
      <c r="BB121" s="2">
        <v>0.59721064814814817</v>
      </c>
      <c r="BC121" s="2">
        <v>159</v>
      </c>
      <c r="BD121" s="2" t="s">
        <v>805</v>
      </c>
      <c r="BE121" s="2">
        <v>0.59732638888888889</v>
      </c>
      <c r="BF121" s="2">
        <v>166</v>
      </c>
      <c r="BG121" s="2" t="s">
        <v>805</v>
      </c>
      <c r="BH121" s="2">
        <v>0.59734953703703708</v>
      </c>
      <c r="BI121" s="2">
        <v>165</v>
      </c>
      <c r="BJ121" s="2" t="s">
        <v>805</v>
      </c>
      <c r="BK121" s="2">
        <v>0.5974652777777778</v>
      </c>
      <c r="BL121" s="2">
        <v>164</v>
      </c>
      <c r="BM121" s="2" t="s">
        <v>805</v>
      </c>
      <c r="BN121" s="2">
        <v>0.59744212962962961</v>
      </c>
      <c r="BO121" s="2">
        <v>163</v>
      </c>
      <c r="BP121" s="2" t="s">
        <v>805</v>
      </c>
      <c r="BQ121" s="2">
        <v>0.59753472222222215</v>
      </c>
      <c r="BR121" s="2">
        <v>162</v>
      </c>
      <c r="BS121" s="2" t="s">
        <v>805</v>
      </c>
      <c r="BT121" s="2">
        <v>0.59763888888888894</v>
      </c>
      <c r="BU121" s="2">
        <v>155</v>
      </c>
      <c r="BV121" s="2" t="s">
        <v>805</v>
      </c>
      <c r="BW121" s="2">
        <v>0.59763888888888894</v>
      </c>
      <c r="BX121" s="2">
        <v>154</v>
      </c>
      <c r="BY121" s="2" t="s">
        <v>805</v>
      </c>
      <c r="BZ121" s="2">
        <v>0.59771990740740744</v>
      </c>
      <c r="CA121" s="2">
        <v>153</v>
      </c>
      <c r="CB121" s="2" t="s">
        <v>805</v>
      </c>
      <c r="CC121" s="2">
        <v>0.59777777777777785</v>
      </c>
      <c r="CD121" s="2">
        <v>152</v>
      </c>
      <c r="CE121" s="2" t="s">
        <v>805</v>
      </c>
      <c r="CF121" s="2">
        <v>0.5977662037037037</v>
      </c>
      <c r="CG121" s="2">
        <v>157</v>
      </c>
      <c r="CH121" s="2" t="s">
        <v>805</v>
      </c>
      <c r="CI121" s="2">
        <v>0.59791666666666665</v>
      </c>
      <c r="CJ121" s="2">
        <v>160</v>
      </c>
      <c r="CK121" s="2" t="s">
        <v>805</v>
      </c>
      <c r="CL121" s="2">
        <v>0.59817129629629628</v>
      </c>
      <c r="CM121" s="2">
        <v>161</v>
      </c>
      <c r="CN121" s="2" t="s">
        <v>805</v>
      </c>
      <c r="CO121" s="2">
        <v>0.5980092592592593</v>
      </c>
      <c r="CP121" s="2">
        <v>156</v>
      </c>
      <c r="CQ121" s="2" t="s">
        <v>805</v>
      </c>
      <c r="CR121" s="2">
        <v>0.59804398148148141</v>
      </c>
      <c r="EH121" s="276">
        <f t="shared" si="8"/>
        <v>2.5000000000000711</v>
      </c>
      <c r="EI121" s="277">
        <f>(V121-P121)*60*24</f>
        <v>4.3500000000000405</v>
      </c>
      <c r="EJ121" s="277" t="str">
        <f>VLOOKUP(C121,Inscription!A:N,8)</f>
        <v>GILBERT</v>
      </c>
      <c r="EK121" s="277" t="str">
        <f>VLOOKUP(C121,Inscription!A:N,9)</f>
        <v>FLORIANE</v>
      </c>
      <c r="EL121" s="2" t="str">
        <f>VLOOKUP(C121,Inscription!A:N,3)</f>
        <v>OPA1</v>
      </c>
      <c r="EM121" s="2" t="str">
        <f>VLOOKUP(C121,Inscription!A:N,4)</f>
        <v>Mixte</v>
      </c>
      <c r="EN121" s="2" t="str">
        <f>VLOOKUP(C121,Inscription!A:N,5)</f>
        <v>DH10</v>
      </c>
      <c r="EO121" s="2" t="str">
        <f>VLOOKUP(C121,Inscription!A:N,2)</f>
        <v>OPA</v>
      </c>
      <c r="EP121" s="290" t="str">
        <f>VLOOKUP(C121,Inscription!A:N,6)</f>
        <v>8-2</v>
      </c>
      <c r="EQ121" s="272" t="s">
        <v>877</v>
      </c>
      <c r="ER121" s="272" t="str">
        <f>VLOOKUP(C121,Inscription!A:N,11)</f>
        <v>VERTE</v>
      </c>
    </row>
    <row r="122" spans="1:148" x14ac:dyDescent="0.25">
      <c r="A122" s="2">
        <v>27</v>
      </c>
      <c r="B122" s="243">
        <v>44373.642268518517</v>
      </c>
      <c r="C122" s="254">
        <v>8300570</v>
      </c>
      <c r="L122" s="2" t="s">
        <v>805</v>
      </c>
      <c r="M122" s="244">
        <v>0.59743055555555558</v>
      </c>
      <c r="O122" s="2" t="s">
        <v>805</v>
      </c>
      <c r="P122" s="244">
        <v>0.59809027777777779</v>
      </c>
      <c r="U122" s="2" t="s">
        <v>805</v>
      </c>
      <c r="V122" s="244">
        <v>0.60074074074074069</v>
      </c>
      <c r="Z122" s="2" t="s">
        <v>571</v>
      </c>
      <c r="AA122" s="2" t="s">
        <v>893</v>
      </c>
      <c r="AS122" s="2">
        <v>17</v>
      </c>
      <c r="AT122" s="2">
        <v>150</v>
      </c>
      <c r="AU122" s="2" t="s">
        <v>805</v>
      </c>
      <c r="AV122" s="244">
        <v>0.59978009259259257</v>
      </c>
      <c r="AW122" s="2">
        <v>151</v>
      </c>
      <c r="AX122" s="2" t="s">
        <v>805</v>
      </c>
      <c r="AY122" s="2">
        <v>0.59991898148148148</v>
      </c>
      <c r="AZ122" s="2">
        <v>152</v>
      </c>
      <c r="BA122" s="2" t="s">
        <v>805</v>
      </c>
      <c r="BB122" s="2">
        <v>0.59991898148148148</v>
      </c>
      <c r="BC122" s="2">
        <v>153</v>
      </c>
      <c r="BD122" s="2" t="s">
        <v>805</v>
      </c>
      <c r="BE122" s="2">
        <v>0.60004629629629636</v>
      </c>
      <c r="BF122" s="2">
        <v>154</v>
      </c>
      <c r="BG122" s="2" t="s">
        <v>805</v>
      </c>
      <c r="BH122" s="2">
        <v>0.60008101851851847</v>
      </c>
      <c r="BI122" s="2">
        <v>155</v>
      </c>
      <c r="BJ122" s="2" t="s">
        <v>805</v>
      </c>
      <c r="BK122" s="2">
        <v>0.60011574074074081</v>
      </c>
      <c r="BL122" s="2">
        <v>156</v>
      </c>
      <c r="BM122" s="2" t="s">
        <v>805</v>
      </c>
      <c r="BN122" s="2">
        <v>0.60018518518518515</v>
      </c>
      <c r="BO122" s="2">
        <v>157</v>
      </c>
      <c r="BP122" s="2" t="s">
        <v>805</v>
      </c>
      <c r="BQ122" s="2">
        <v>0.60025462962962961</v>
      </c>
      <c r="BR122" s="2">
        <v>158</v>
      </c>
      <c r="BS122" s="2" t="s">
        <v>805</v>
      </c>
      <c r="BT122" s="2">
        <v>0.60024305555555557</v>
      </c>
      <c r="BU122" s="2">
        <v>159</v>
      </c>
      <c r="BV122" s="2" t="s">
        <v>805</v>
      </c>
      <c r="BW122" s="2">
        <v>0.60035879629629629</v>
      </c>
      <c r="BX122" s="2">
        <v>160</v>
      </c>
      <c r="BY122" s="2" t="s">
        <v>805</v>
      </c>
      <c r="BZ122" s="2">
        <v>0.60060185185185189</v>
      </c>
      <c r="CA122" s="2">
        <v>161</v>
      </c>
      <c r="CB122" s="2" t="s">
        <v>805</v>
      </c>
      <c r="CC122" s="2">
        <v>0.60041666666666671</v>
      </c>
      <c r="CD122" s="2">
        <v>162</v>
      </c>
      <c r="CE122" s="2" t="s">
        <v>805</v>
      </c>
      <c r="CF122" s="2">
        <v>0.60050925925925924</v>
      </c>
      <c r="CG122" s="2">
        <v>163</v>
      </c>
      <c r="CH122" s="2" t="s">
        <v>805</v>
      </c>
      <c r="CI122" s="2">
        <v>0.60052083333333328</v>
      </c>
      <c r="CJ122" s="2">
        <v>164</v>
      </c>
      <c r="CK122" s="2" t="s">
        <v>805</v>
      </c>
      <c r="CL122" s="2">
        <v>0.60052083333333328</v>
      </c>
      <c r="CM122" s="2">
        <v>165</v>
      </c>
      <c r="CN122" s="2" t="s">
        <v>805</v>
      </c>
      <c r="CO122" s="2">
        <v>0.60064814814814815</v>
      </c>
      <c r="CP122" s="2">
        <v>166</v>
      </c>
      <c r="CQ122" s="2" t="s">
        <v>805</v>
      </c>
      <c r="CR122" s="2">
        <v>0.60062499999999996</v>
      </c>
      <c r="EH122" s="276">
        <f t="shared" si="8"/>
        <v>2.4333333333332874</v>
      </c>
      <c r="EI122" s="277">
        <f>(V122-P122)*60*24</f>
        <v>3.8166666666665705</v>
      </c>
      <c r="EJ122" s="277" t="str">
        <f>VLOOKUP(C122,Inscription!A:N,8)</f>
        <v>TOMASSI</v>
      </c>
      <c r="EK122" s="277" t="str">
        <f>VLOOKUP(C122,Inscription!A:N,9)</f>
        <v>ILLYANA</v>
      </c>
      <c r="EL122" s="2" t="str">
        <f>VLOOKUP(C122,Inscription!A:N,3)</f>
        <v>ROP2</v>
      </c>
      <c r="EM122" s="2" t="str">
        <f>VLOOKUP(C122,Inscription!A:N,4)</f>
        <v>MIxte</v>
      </c>
      <c r="EN122" s="2" t="str">
        <f>VLOOKUP(C122,Inscription!A:N,5)</f>
        <v>DH10</v>
      </c>
      <c r="EO122" s="2" t="str">
        <f>VLOOKUP(C122,Inscription!A:N,2)</f>
        <v>ROP</v>
      </c>
      <c r="EP122" s="290" t="str">
        <f>VLOOKUP(C122,Inscription!A:N,6)</f>
        <v>9-2</v>
      </c>
      <c r="EQ122" s="272" t="s">
        <v>877</v>
      </c>
      <c r="ER122" s="272" t="str">
        <f>VLOOKUP(C122,Inscription!A:N,11)</f>
        <v>VERTE</v>
      </c>
    </row>
    <row r="123" spans="1:148" hidden="1" x14ac:dyDescent="0.25">
      <c r="A123" s="2">
        <v>26</v>
      </c>
      <c r="B123" s="243">
        <v>44373.642210648148</v>
      </c>
      <c r="C123" s="248">
        <v>31709</v>
      </c>
      <c r="M123" s="244">
        <v>0.99998842592592585</v>
      </c>
      <c r="P123" s="244">
        <v>0.59775462962962966</v>
      </c>
      <c r="V123" s="244">
        <v>0.60068287037037038</v>
      </c>
      <c r="Z123" s="2" t="s">
        <v>571</v>
      </c>
      <c r="AA123" s="2" t="s">
        <v>892</v>
      </c>
      <c r="AC123" s="2" t="s">
        <v>90</v>
      </c>
      <c r="AS123" s="2">
        <v>17</v>
      </c>
      <c r="AT123" s="2">
        <v>150</v>
      </c>
      <c r="AV123" s="244">
        <v>0.59940972222222222</v>
      </c>
      <c r="AW123" s="2">
        <v>151</v>
      </c>
      <c r="AY123" s="2">
        <v>0.59962962962962962</v>
      </c>
      <c r="AZ123" s="2">
        <v>158</v>
      </c>
      <c r="BB123" s="2">
        <v>0.59966435185185185</v>
      </c>
      <c r="BC123" s="2">
        <v>159</v>
      </c>
      <c r="BE123" s="2">
        <v>0.59976851851851853</v>
      </c>
      <c r="BF123" s="2">
        <v>166</v>
      </c>
      <c r="BH123" s="2">
        <v>0.59980324074074076</v>
      </c>
      <c r="BI123" s="2">
        <v>165</v>
      </c>
      <c r="BK123" s="2">
        <v>0.59989583333333341</v>
      </c>
      <c r="BL123" s="2">
        <v>164</v>
      </c>
      <c r="BN123" s="2">
        <v>0.59987268518518522</v>
      </c>
      <c r="BO123" s="2">
        <v>163</v>
      </c>
      <c r="BQ123" s="2">
        <v>0.59995370370370371</v>
      </c>
      <c r="BR123" s="2">
        <v>162</v>
      </c>
      <c r="BT123" s="2">
        <v>0.60006944444444443</v>
      </c>
      <c r="BU123" s="2">
        <v>155</v>
      </c>
      <c r="BW123" s="2">
        <v>0.60006944444444443</v>
      </c>
      <c r="BX123" s="2">
        <v>154</v>
      </c>
      <c r="BZ123" s="2">
        <v>0.60015046296296293</v>
      </c>
      <c r="CA123" s="2">
        <v>153</v>
      </c>
      <c r="CC123" s="2">
        <v>0.60023148148148142</v>
      </c>
      <c r="CD123" s="2">
        <v>152</v>
      </c>
      <c r="CF123" s="2">
        <v>0.60021990740740738</v>
      </c>
      <c r="CG123" s="2">
        <v>157</v>
      </c>
      <c r="CI123" s="2">
        <v>0.60037037037037033</v>
      </c>
      <c r="CJ123" s="2">
        <v>160</v>
      </c>
      <c r="CL123" s="2">
        <v>0.60062499999999996</v>
      </c>
      <c r="CM123" s="2">
        <v>161</v>
      </c>
      <c r="CO123" s="2">
        <v>0.60046296296296298</v>
      </c>
      <c r="CP123" s="2">
        <v>156</v>
      </c>
      <c r="CR123" s="2">
        <v>0.60052083333333328</v>
      </c>
      <c r="EH123" s="276">
        <f t="shared" si="8"/>
        <v>2.3833333333332796</v>
      </c>
      <c r="EI123" s="277">
        <f>(V123-P123)*60*24</f>
        <v>4.216666666666633</v>
      </c>
      <c r="EJ123" s="277" t="str">
        <f>VLOOKUP(C123,Inscription!A:N,8)</f>
        <v>MOREY</v>
      </c>
      <c r="EK123" s="277" t="str">
        <f>VLOOKUP(C123,Inscription!A:N,9)</f>
        <v>LOUISE</v>
      </c>
      <c r="EL123" s="2" t="str">
        <f>VLOOKUP(C123,Inscription!A:N,3)</f>
        <v>TOMBALISE</v>
      </c>
      <c r="EM123" s="2" t="str">
        <f>VLOOKUP(C123,Inscription!A:N,4)</f>
        <v>Open</v>
      </c>
      <c r="EN123" s="2" t="str">
        <f>VLOOKUP(C123,Inscription!A:N,5)</f>
        <v>DH10</v>
      </c>
      <c r="EO123" s="2" t="str">
        <f>VLOOKUP(C123,Inscription!A:N,2)</f>
        <v>TOM</v>
      </c>
      <c r="EP123" s="290" t="str">
        <f>VLOOKUP(C123,Inscription!A:N,6)</f>
        <v>10-2</v>
      </c>
      <c r="EQ123" s="272" t="s">
        <v>877</v>
      </c>
      <c r="ER123" s="272" t="str">
        <f>VLOOKUP(C123,Inscription!A:N,11)</f>
        <v>VERTE</v>
      </c>
    </row>
    <row r="124" spans="1:148" hidden="1" x14ac:dyDescent="0.25">
      <c r="A124" s="2">
        <v>30</v>
      </c>
      <c r="B124" s="243">
        <v>44373.643738425926</v>
      </c>
      <c r="C124" s="248">
        <v>2039904</v>
      </c>
      <c r="L124" s="2" t="s">
        <v>805</v>
      </c>
      <c r="M124" s="244">
        <v>0.59839120370370369</v>
      </c>
      <c r="O124" s="2" t="s">
        <v>805</v>
      </c>
      <c r="P124" s="244">
        <v>0.59880787037037042</v>
      </c>
      <c r="U124" s="2" t="s">
        <v>805</v>
      </c>
      <c r="V124" s="244">
        <v>0.60174768518518518</v>
      </c>
      <c r="Z124" s="2" t="s">
        <v>571</v>
      </c>
      <c r="AA124" s="2" t="s">
        <v>896</v>
      </c>
      <c r="AC124" s="2" t="s">
        <v>11</v>
      </c>
      <c r="AS124" s="2">
        <v>17</v>
      </c>
      <c r="AT124" s="2">
        <v>150</v>
      </c>
      <c r="AU124" s="2" t="s">
        <v>805</v>
      </c>
      <c r="AV124" s="244">
        <v>0.60071759259259261</v>
      </c>
      <c r="AW124" s="2">
        <v>151</v>
      </c>
      <c r="AX124" s="2" t="s">
        <v>805</v>
      </c>
      <c r="AY124" s="2">
        <v>0.60078703703703706</v>
      </c>
      <c r="AZ124" s="2">
        <v>152</v>
      </c>
      <c r="BA124" s="2" t="s">
        <v>805</v>
      </c>
      <c r="BB124" s="2">
        <v>0.60078703703703706</v>
      </c>
      <c r="BC124" s="2">
        <v>153</v>
      </c>
      <c r="BD124" s="2" t="s">
        <v>805</v>
      </c>
      <c r="BE124" s="2">
        <v>0.60090277777777779</v>
      </c>
      <c r="BF124" s="2">
        <v>154</v>
      </c>
      <c r="BG124" s="2" t="s">
        <v>805</v>
      </c>
      <c r="BH124" s="2">
        <v>0.60093750000000001</v>
      </c>
      <c r="BI124" s="2">
        <v>155</v>
      </c>
      <c r="BJ124" s="2" t="s">
        <v>805</v>
      </c>
      <c r="BK124" s="2">
        <v>0.60098379629629628</v>
      </c>
      <c r="BL124" s="2">
        <v>156</v>
      </c>
      <c r="BM124" s="2" t="s">
        <v>805</v>
      </c>
      <c r="BN124" s="2">
        <v>0.6010416666666667</v>
      </c>
      <c r="BO124" s="2">
        <v>157</v>
      </c>
      <c r="BP124" s="2" t="s">
        <v>805</v>
      </c>
      <c r="BQ124" s="2">
        <v>0.60112268518518519</v>
      </c>
      <c r="BR124" s="2">
        <v>158</v>
      </c>
      <c r="BS124" s="2" t="s">
        <v>805</v>
      </c>
      <c r="BT124" s="2">
        <v>0.60112268518518519</v>
      </c>
      <c r="BU124" s="2">
        <v>159</v>
      </c>
      <c r="BV124" s="2" t="s">
        <v>805</v>
      </c>
      <c r="BW124" s="2">
        <v>0.6012615740740741</v>
      </c>
      <c r="BX124" s="2">
        <v>160</v>
      </c>
      <c r="BY124" s="2" t="s">
        <v>805</v>
      </c>
      <c r="BZ124" s="2">
        <v>0.60150462962962969</v>
      </c>
      <c r="CA124" s="2">
        <v>161</v>
      </c>
      <c r="CB124" s="2" t="s">
        <v>805</v>
      </c>
      <c r="CC124" s="2">
        <v>0.60133101851851845</v>
      </c>
      <c r="CD124" s="2">
        <v>162</v>
      </c>
      <c r="CE124" s="2" t="s">
        <v>805</v>
      </c>
      <c r="CF124" s="2">
        <v>0.60143518518518524</v>
      </c>
      <c r="CG124" s="2">
        <v>163</v>
      </c>
      <c r="CH124" s="2" t="s">
        <v>805</v>
      </c>
      <c r="CI124" s="2">
        <v>0.60145833333333332</v>
      </c>
      <c r="CJ124" s="2">
        <v>164</v>
      </c>
      <c r="CK124" s="2" t="s">
        <v>805</v>
      </c>
      <c r="CL124" s="2">
        <v>0.60146990740740736</v>
      </c>
      <c r="CM124" s="2">
        <v>165</v>
      </c>
      <c r="CN124" s="2" t="s">
        <v>805</v>
      </c>
      <c r="CO124" s="2">
        <v>0.60159722222222223</v>
      </c>
      <c r="CP124" s="2">
        <v>166</v>
      </c>
      <c r="CQ124" s="2" t="s">
        <v>805</v>
      </c>
      <c r="CR124" s="2">
        <v>0.60159722222222223</v>
      </c>
      <c r="EH124" s="276">
        <f t="shared" si="8"/>
        <v>2.7499999999999503</v>
      </c>
      <c r="EI124" s="277">
        <v>8.4600000000000009</v>
      </c>
      <c r="EJ124" s="277" t="str">
        <f>VLOOKUP(C124,Inscription!A:N,8)</f>
        <v>FRONTY</v>
      </c>
      <c r="EK124" s="277" t="str">
        <f>VLOOKUP(C124,Inscription!A:N,9)</f>
        <v>THOMAS</v>
      </c>
      <c r="EL124" s="2" t="str">
        <f>VLOOKUP(C124,Inscription!A:N,3)</f>
        <v>GO78-9</v>
      </c>
      <c r="EM124" s="2" t="str">
        <f>VLOOKUP(C124,Inscription!A:N,4)</f>
        <v>Open</v>
      </c>
      <c r="EN124" s="2" t="str">
        <f>VLOOKUP(C124,Inscription!A:N,5)</f>
        <v>DH10</v>
      </c>
      <c r="EO124" s="2" t="str">
        <f>VLOOKUP(C124,Inscription!A:N,2)</f>
        <v>GO 78</v>
      </c>
      <c r="EP124" s="290" t="str">
        <f>VLOOKUP(C124,Inscription!A:N,6)</f>
        <v>11-2</v>
      </c>
      <c r="EQ124" s="272" t="s">
        <v>877</v>
      </c>
      <c r="ER124" s="272" t="str">
        <f>VLOOKUP(C124,Inscription!A:N,11)</f>
        <v>VERTE</v>
      </c>
    </row>
    <row r="125" spans="1:148" hidden="1" x14ac:dyDescent="0.25">
      <c r="A125" s="2">
        <v>28</v>
      </c>
      <c r="B125" s="243">
        <v>44373.64303240741</v>
      </c>
      <c r="C125" s="248">
        <v>2125098</v>
      </c>
      <c r="L125" s="2" t="s">
        <v>805</v>
      </c>
      <c r="M125" s="244">
        <v>0.59876157407407404</v>
      </c>
      <c r="O125" s="2" t="s">
        <v>805</v>
      </c>
      <c r="P125" s="244">
        <v>0.59914351851851855</v>
      </c>
      <c r="U125" s="2" t="s">
        <v>805</v>
      </c>
      <c r="V125" s="244">
        <v>0.601099537037037</v>
      </c>
      <c r="Z125" s="2" t="s">
        <v>571</v>
      </c>
      <c r="AA125" s="2" t="s">
        <v>894</v>
      </c>
      <c r="AC125" s="2" t="s">
        <v>149</v>
      </c>
      <c r="AS125" s="2">
        <v>17</v>
      </c>
      <c r="AT125" s="2">
        <v>150</v>
      </c>
      <c r="AU125" s="2" t="s">
        <v>805</v>
      </c>
      <c r="AV125" s="244">
        <v>0.60041666666666671</v>
      </c>
      <c r="AW125" s="2">
        <v>151</v>
      </c>
      <c r="AX125" s="2" t="s">
        <v>805</v>
      </c>
      <c r="AY125" s="2">
        <v>0.60047453703703701</v>
      </c>
      <c r="AZ125" s="2">
        <v>152</v>
      </c>
      <c r="BA125" s="2" t="s">
        <v>805</v>
      </c>
      <c r="BB125" s="2">
        <v>0.60045138888888883</v>
      </c>
      <c r="BC125" s="2">
        <v>153</v>
      </c>
      <c r="BD125" s="2" t="s">
        <v>805</v>
      </c>
      <c r="BE125" s="2">
        <v>0.60055555555555562</v>
      </c>
      <c r="BF125" s="2">
        <v>154</v>
      </c>
      <c r="BG125" s="2" t="s">
        <v>805</v>
      </c>
      <c r="BH125" s="2">
        <v>0.60059027777777774</v>
      </c>
      <c r="BI125" s="2">
        <v>155</v>
      </c>
      <c r="BJ125" s="2" t="s">
        <v>805</v>
      </c>
      <c r="BK125" s="2">
        <v>0.60060185185185189</v>
      </c>
      <c r="BL125" s="2">
        <v>156</v>
      </c>
      <c r="BM125" s="2" t="s">
        <v>805</v>
      </c>
      <c r="BN125" s="2">
        <v>0.60063657407407411</v>
      </c>
      <c r="BO125" s="2">
        <v>157</v>
      </c>
      <c r="BP125" s="2" t="s">
        <v>805</v>
      </c>
      <c r="BQ125" s="2">
        <v>0.60070601851851857</v>
      </c>
      <c r="BR125" s="2">
        <v>158</v>
      </c>
      <c r="BS125" s="2" t="s">
        <v>805</v>
      </c>
      <c r="BT125" s="2">
        <v>0.60068287037037038</v>
      </c>
      <c r="BU125" s="2">
        <v>159</v>
      </c>
      <c r="BV125" s="2" t="s">
        <v>805</v>
      </c>
      <c r="BW125" s="2">
        <v>0.60077546296296302</v>
      </c>
      <c r="BX125" s="2">
        <v>160</v>
      </c>
      <c r="BY125" s="2" t="s">
        <v>805</v>
      </c>
      <c r="BZ125" s="2">
        <v>0.60100694444444447</v>
      </c>
      <c r="CA125" s="2">
        <v>161</v>
      </c>
      <c r="CB125" s="2" t="s">
        <v>805</v>
      </c>
      <c r="CC125" s="2">
        <v>0.60082175925925929</v>
      </c>
      <c r="CD125" s="2">
        <v>162</v>
      </c>
      <c r="CE125" s="2" t="s">
        <v>805</v>
      </c>
      <c r="CF125" s="2">
        <v>0.60090277777777779</v>
      </c>
      <c r="CG125" s="2">
        <v>163</v>
      </c>
      <c r="CH125" s="2" t="s">
        <v>805</v>
      </c>
      <c r="CI125" s="2">
        <v>0.60089120370370364</v>
      </c>
      <c r="CJ125" s="2">
        <v>164</v>
      </c>
      <c r="CK125" s="2" t="s">
        <v>805</v>
      </c>
      <c r="CL125" s="2">
        <v>0.60089120370370364</v>
      </c>
      <c r="CM125" s="2">
        <v>165</v>
      </c>
      <c r="CN125" s="2" t="s">
        <v>805</v>
      </c>
      <c r="CO125" s="2">
        <v>0.60100694444444447</v>
      </c>
      <c r="CP125" s="2">
        <v>166</v>
      </c>
      <c r="CQ125" s="2" t="s">
        <v>805</v>
      </c>
      <c r="CR125" s="2">
        <v>0.60098379629629628</v>
      </c>
      <c r="EH125" s="276">
        <f t="shared" si="8"/>
        <v>1.8333333333333535</v>
      </c>
      <c r="EI125" s="277">
        <f>(V125-P125)*60*24</f>
        <v>2.8166666666665741</v>
      </c>
      <c r="EJ125" s="277" t="str">
        <f>VLOOKUP(C125,Inscription!A:N,8)</f>
        <v>TESSE</v>
      </c>
      <c r="EK125" s="277" t="str">
        <f>VLOOKUP(C125,Inscription!A:N,9)</f>
        <v>MALO</v>
      </c>
      <c r="EL125" s="2" t="str">
        <f>VLOOKUP(C125,Inscription!A:N,3)</f>
        <v>TSO-ASQ'O 1</v>
      </c>
      <c r="EM125" s="2" t="str">
        <f>VLOOKUP(C125,Inscription!A:N,4)</f>
        <v>Open</v>
      </c>
      <c r="EN125" s="2" t="str">
        <f>VLOOKUP(C125,Inscription!A:N,5)</f>
        <v>DH10</v>
      </c>
      <c r="EO125" s="2" t="str">
        <f>VLOOKUP(C125,Inscription!A:N,2)</f>
        <v>ASQO</v>
      </c>
      <c r="EP125" s="290" t="str">
        <f>VLOOKUP(C125,Inscription!A:N,6)</f>
        <v>12-2</v>
      </c>
      <c r="EQ125" s="272" t="s">
        <v>877</v>
      </c>
      <c r="ER125" s="272" t="str">
        <f>VLOOKUP(C125,Inscription!A:N,11)</f>
        <v>SO</v>
      </c>
    </row>
    <row r="126" spans="1:148" s="272" customFormat="1" hidden="1" x14ac:dyDescent="0.25">
      <c r="A126" s="272">
        <v>42</v>
      </c>
      <c r="B126" s="273">
        <v>44373.650694444441</v>
      </c>
      <c r="C126" s="274">
        <v>2017717</v>
      </c>
      <c r="D126" s="2"/>
      <c r="E126" s="2"/>
      <c r="F126" s="2"/>
      <c r="G126" s="2"/>
      <c r="H126" s="2"/>
      <c r="I126" s="2"/>
      <c r="J126" s="2"/>
      <c r="K126" s="2"/>
      <c r="L126" s="2" t="s">
        <v>805</v>
      </c>
      <c r="M126" s="244">
        <v>0.58765046296296297</v>
      </c>
      <c r="N126" s="2"/>
      <c r="O126" s="2" t="s">
        <v>805</v>
      </c>
      <c r="P126" s="275">
        <v>0.59005787037037039</v>
      </c>
      <c r="Q126" s="2"/>
      <c r="R126" s="2"/>
      <c r="S126" s="2"/>
      <c r="T126" s="2"/>
      <c r="U126" s="2" t="s">
        <v>805</v>
      </c>
      <c r="V126" s="275">
        <v>0.60763888888888895</v>
      </c>
      <c r="W126" s="2"/>
      <c r="X126" s="2"/>
      <c r="Y126" s="2"/>
      <c r="Z126" s="272" t="s">
        <v>874</v>
      </c>
      <c r="AA126" s="272" t="s">
        <v>658</v>
      </c>
      <c r="AC126" s="2" t="s">
        <v>152</v>
      </c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72">
        <v>16</v>
      </c>
      <c r="AT126" s="272">
        <v>46</v>
      </c>
      <c r="AU126" s="272" t="s">
        <v>805</v>
      </c>
      <c r="AV126" s="275">
        <v>0.59146990740740735</v>
      </c>
      <c r="AW126" s="272">
        <v>46</v>
      </c>
      <c r="AX126" s="303">
        <f>AY126-AV126</f>
        <v>1.5972222222222499E-3</v>
      </c>
      <c r="AY126" s="303">
        <v>0.5930671296296296</v>
      </c>
      <c r="AZ126" s="272">
        <v>47</v>
      </c>
      <c r="BA126" s="303">
        <f>BB126-AY126</f>
        <v>1.3310185185185786E-3</v>
      </c>
      <c r="BB126" s="303">
        <v>0.59439814814814818</v>
      </c>
      <c r="BC126" s="272">
        <v>47</v>
      </c>
      <c r="BD126" s="303">
        <f>BE126-BB126</f>
        <v>1.2037037037037068E-3</v>
      </c>
      <c r="BE126" s="303">
        <v>0.59560185185185188</v>
      </c>
      <c r="BF126" s="272">
        <v>45</v>
      </c>
      <c r="BG126" s="303">
        <f>BH126-BE126</f>
        <v>1.5046296296296058E-3</v>
      </c>
      <c r="BH126" s="303">
        <v>0.59710648148148149</v>
      </c>
      <c r="BI126" s="272">
        <v>45</v>
      </c>
      <c r="BJ126" s="303">
        <f>BK126-BH126</f>
        <v>1.5625000000000222E-3</v>
      </c>
      <c r="BK126" s="303">
        <v>0.59866898148148151</v>
      </c>
      <c r="BL126" s="272">
        <v>44</v>
      </c>
      <c r="BM126" s="303">
        <f>BN126-BK126</f>
        <v>7.2916666666666963E-4</v>
      </c>
      <c r="BN126" s="303">
        <v>0.59939814814814818</v>
      </c>
      <c r="BO126" s="272">
        <v>44</v>
      </c>
      <c r="BP126" s="303">
        <f>BQ126-BN126</f>
        <v>1.1458333333332904E-3</v>
      </c>
      <c r="BQ126" s="303">
        <v>0.60054398148148147</v>
      </c>
      <c r="BR126" s="272">
        <v>48</v>
      </c>
      <c r="BS126" s="303">
        <f>BT126-BQ126</f>
        <v>1.4467592592593004E-3</v>
      </c>
      <c r="BT126" s="303">
        <v>0.60199074074074077</v>
      </c>
      <c r="BU126" s="272">
        <v>48</v>
      </c>
      <c r="BV126" s="303">
        <f>BW126-BT126</f>
        <v>1.0532407407407574E-3</v>
      </c>
      <c r="BW126" s="303">
        <v>0.60304398148148153</v>
      </c>
      <c r="BX126" s="272">
        <v>39</v>
      </c>
      <c r="BY126" s="303">
        <f>BZ126-BW126</f>
        <v>9.0277777777769685E-4</v>
      </c>
      <c r="BZ126" s="303">
        <v>0.60394675925925922</v>
      </c>
      <c r="CA126" s="272">
        <v>39</v>
      </c>
      <c r="CB126" s="303">
        <f>CC126-BZ126</f>
        <v>6.3657407407413658E-4</v>
      </c>
      <c r="CC126" s="303">
        <v>0.60458333333333336</v>
      </c>
      <c r="CD126" s="272">
        <v>43</v>
      </c>
      <c r="CE126" s="272" t="s">
        <v>805</v>
      </c>
      <c r="CF126" s="272">
        <v>0.60497685185185179</v>
      </c>
      <c r="CG126" s="272">
        <v>43</v>
      </c>
      <c r="CH126" s="272" t="s">
        <v>805</v>
      </c>
      <c r="CI126" s="272">
        <v>0.60556712962962966</v>
      </c>
      <c r="CJ126" s="272">
        <v>40</v>
      </c>
      <c r="CK126" s="272" t="s">
        <v>805</v>
      </c>
      <c r="CL126" s="272">
        <v>0.6065625</v>
      </c>
      <c r="CM126" s="272">
        <v>40</v>
      </c>
      <c r="CN126" s="272" t="s">
        <v>805</v>
      </c>
      <c r="CO126" s="272">
        <v>0.60736111111111113</v>
      </c>
      <c r="EH126" s="276">
        <f t="shared" ref="EH126:EH141" si="10">(AV126-P126)*60*24</f>
        <v>2.0333333333332249</v>
      </c>
      <c r="EI126" s="277">
        <f t="shared" ref="EI126:EI141" si="11">(V126-P126)*60*24</f>
        <v>25.316666666666734</v>
      </c>
      <c r="EJ126" s="277" t="str">
        <f>VLOOKUP(C126,Inscription!A:N,8)</f>
        <v>RAVALT</v>
      </c>
      <c r="EK126" s="277" t="str">
        <f>VLOOKUP(C126,Inscription!A:N,9)</f>
        <v>THIBAULT</v>
      </c>
      <c r="EL126" s="272" t="str">
        <f>VLOOKUP(C126,Inscription!A:N,3)</f>
        <v>TSO 3</v>
      </c>
      <c r="EM126" s="272" t="str">
        <f>VLOOKUP(C126,Inscription!A:N,4)</f>
        <v>Mixte</v>
      </c>
      <c r="EN126" s="272" t="str">
        <f>VLOOKUP(C126,Inscription!A:N,5)</f>
        <v>DH14</v>
      </c>
      <c r="EO126" s="272" t="str">
        <f>VLOOKUP(C126,Inscription!A:N,2)</f>
        <v>TSO</v>
      </c>
      <c r="EP126" s="272" t="str">
        <f>VLOOKUP(C126,Inscription!A:N,6)</f>
        <v>39-1</v>
      </c>
      <c r="EQ126" s="272" t="s">
        <v>877</v>
      </c>
      <c r="ER126" s="272" t="str">
        <f>VLOOKUP(C126,Inscription!A:N,11)</f>
        <v>SO</v>
      </c>
    </row>
    <row r="127" spans="1:148" s="272" customFormat="1" hidden="1" x14ac:dyDescent="0.25">
      <c r="A127" s="272">
        <v>43</v>
      </c>
      <c r="B127" s="273">
        <v>44373.65519675926</v>
      </c>
      <c r="C127" s="279">
        <v>2061530</v>
      </c>
      <c r="D127" s="2"/>
      <c r="E127" s="2"/>
      <c r="F127" s="2"/>
      <c r="G127" s="2"/>
      <c r="H127" s="2"/>
      <c r="I127" s="2"/>
      <c r="J127" s="2"/>
      <c r="K127" s="2"/>
      <c r="L127" s="2" t="s">
        <v>805</v>
      </c>
      <c r="M127" s="244">
        <v>0.58734953703703707</v>
      </c>
      <c r="N127" s="2"/>
      <c r="O127" s="2" t="s">
        <v>805</v>
      </c>
      <c r="P127" s="275">
        <v>0.59013888888888888</v>
      </c>
      <c r="Q127" s="2"/>
      <c r="R127" s="2"/>
      <c r="S127" s="2"/>
      <c r="T127" s="2"/>
      <c r="U127" s="2" t="s">
        <v>805</v>
      </c>
      <c r="V127" s="275">
        <v>0.61216435185185192</v>
      </c>
      <c r="W127" s="2"/>
      <c r="X127" s="2"/>
      <c r="Y127" s="2"/>
      <c r="Z127" s="272" t="s">
        <v>874</v>
      </c>
      <c r="AA127" s="272" t="s">
        <v>645</v>
      </c>
      <c r="AC127" s="2" t="s">
        <v>13</v>
      </c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72">
        <v>17</v>
      </c>
      <c r="AT127" s="272">
        <v>39</v>
      </c>
      <c r="AU127" s="272" t="s">
        <v>805</v>
      </c>
      <c r="AV127" s="275">
        <v>0.59081018518518513</v>
      </c>
      <c r="AW127" s="272">
        <v>39</v>
      </c>
      <c r="AX127" s="303">
        <f t="shared" ref="AX127:AX137" si="12">AY127-AV127</f>
        <v>7.7546296296304718E-4</v>
      </c>
      <c r="AY127" s="303">
        <v>0.59158564814814818</v>
      </c>
      <c r="AZ127" s="272">
        <v>40</v>
      </c>
      <c r="BA127" s="303">
        <f t="shared" ref="BA127:BA137" si="13">BB127-AY127</f>
        <v>8.2175925925920268E-4</v>
      </c>
      <c r="BB127" s="303">
        <v>0.59240740740740738</v>
      </c>
      <c r="BC127" s="272">
        <v>40</v>
      </c>
      <c r="BD127" s="303">
        <f t="shared" ref="BD127:BD137" si="14">BE127-BB127</f>
        <v>1.0300925925925686E-3</v>
      </c>
      <c r="BE127" s="303">
        <v>0.59343749999999995</v>
      </c>
      <c r="BF127" s="272">
        <v>43</v>
      </c>
      <c r="BG127" s="303">
        <f t="shared" ref="BG127:BG137" si="15">BH127-BE127</f>
        <v>6.3657407407413658E-4</v>
      </c>
      <c r="BH127" s="303">
        <v>0.59407407407407409</v>
      </c>
      <c r="BI127" s="272">
        <v>43</v>
      </c>
      <c r="BJ127" s="303">
        <f t="shared" ref="BJ127:BJ137" si="16">BK127-BH127</f>
        <v>7.1759259259263075E-4</v>
      </c>
      <c r="BK127" s="303">
        <v>0.59479166666666672</v>
      </c>
      <c r="BL127" s="272">
        <v>44</v>
      </c>
      <c r="BM127" s="303">
        <f t="shared" ref="BM127:BM137" si="17">BN127-BK127</f>
        <v>1.1458333333332904E-3</v>
      </c>
      <c r="BN127" s="303">
        <v>0.59593750000000001</v>
      </c>
      <c r="BO127" s="272">
        <v>44</v>
      </c>
      <c r="BP127" s="303">
        <f t="shared" ref="BP127:BP137" si="18">BQ127-BN127</f>
        <v>1.4236111111111116E-3</v>
      </c>
      <c r="BQ127" s="303">
        <v>0.59736111111111112</v>
      </c>
      <c r="BR127" s="272">
        <v>45</v>
      </c>
      <c r="BS127" s="303">
        <f t="shared" ref="BS127:BS137" si="19">BT127-BQ127</f>
        <v>2.1412037037036313E-3</v>
      </c>
      <c r="BT127" s="303">
        <v>0.59950231481481475</v>
      </c>
      <c r="BU127" s="272">
        <v>45</v>
      </c>
      <c r="BV127" s="303">
        <f t="shared" ref="BV127:BV137" si="20">BW127-BT127</f>
        <v>1.585648148148211E-3</v>
      </c>
      <c r="BW127" s="303">
        <v>0.60108796296296296</v>
      </c>
      <c r="BX127" s="272">
        <v>46</v>
      </c>
      <c r="BY127" s="303">
        <f t="shared" ref="BY127:BY137" si="21">BZ127-BW127</f>
        <v>1.6666666666667052E-3</v>
      </c>
      <c r="BZ127" s="303">
        <v>0.60275462962962967</v>
      </c>
      <c r="CA127" s="272">
        <v>46</v>
      </c>
      <c r="CB127" s="303">
        <f t="shared" ref="CB127:CB137" si="22">CC127-BZ127</f>
        <v>1.8981481481481488E-3</v>
      </c>
      <c r="CC127" s="303">
        <v>0.60465277777777782</v>
      </c>
      <c r="CD127" s="272">
        <v>42</v>
      </c>
      <c r="CE127" s="272" t="s">
        <v>805</v>
      </c>
      <c r="CF127" s="272">
        <v>0.60687499999999994</v>
      </c>
      <c r="CG127" s="272">
        <v>47</v>
      </c>
      <c r="CH127" s="272" t="s">
        <v>805</v>
      </c>
      <c r="CI127" s="272">
        <v>0.60798611111111112</v>
      </c>
      <c r="CJ127" s="272">
        <v>47</v>
      </c>
      <c r="CK127" s="272" t="s">
        <v>805</v>
      </c>
      <c r="CL127" s="272">
        <v>0.60954861111111114</v>
      </c>
      <c r="CM127" s="272">
        <v>48</v>
      </c>
      <c r="CN127" s="272" t="s">
        <v>805</v>
      </c>
      <c r="CO127" s="272">
        <v>0.61084490740740738</v>
      </c>
      <c r="CP127" s="272">
        <v>48</v>
      </c>
      <c r="CQ127" s="272" t="s">
        <v>805</v>
      </c>
      <c r="CR127" s="272">
        <v>0.61194444444444451</v>
      </c>
      <c r="EH127" s="276">
        <f t="shared" si="10"/>
        <v>0.96666666666660461</v>
      </c>
      <c r="EI127" s="277">
        <f t="shared" si="11"/>
        <v>31.716666666666775</v>
      </c>
      <c r="EJ127" s="277" t="str">
        <f>VLOOKUP(C127,Inscription!A:N,8)</f>
        <v>PAYET</v>
      </c>
      <c r="EK127" s="277" t="str">
        <f>VLOOKUP(C127,Inscription!A:N,9)</f>
        <v>Nathan</v>
      </c>
      <c r="EL127" s="272" t="str">
        <f>VLOOKUP(C127,Inscription!A:N,3)</f>
        <v>COLE3</v>
      </c>
      <c r="EM127" s="272" t="str">
        <f>VLOOKUP(C127,Inscription!A:N,4)</f>
        <v>Homme</v>
      </c>
      <c r="EN127" s="272" t="str">
        <f>VLOOKUP(C127,Inscription!A:N,5)</f>
        <v>DH14</v>
      </c>
      <c r="EO127" s="272" t="str">
        <f>VLOOKUP(C127,Inscription!A:N,2)</f>
        <v>COLE</v>
      </c>
      <c r="EP127" s="272" t="str">
        <f>VLOOKUP(C127,Inscription!A:N,6)</f>
        <v>44-1</v>
      </c>
      <c r="EQ127" s="272" t="s">
        <v>877</v>
      </c>
      <c r="ER127" s="272" t="str">
        <f>VLOOKUP(C127,Inscription!A:N,11)</f>
        <v>JAUNE</v>
      </c>
    </row>
    <row r="128" spans="1:148" s="272" customFormat="1" hidden="1" x14ac:dyDescent="0.25">
      <c r="A128" s="272">
        <v>44</v>
      </c>
      <c r="B128" s="273">
        <v>44373.655844907407</v>
      </c>
      <c r="C128" s="274">
        <v>2017713</v>
      </c>
      <c r="D128" s="2"/>
      <c r="E128" s="2"/>
      <c r="F128" s="2"/>
      <c r="G128" s="2"/>
      <c r="H128" s="2"/>
      <c r="I128" s="2"/>
      <c r="J128" s="2"/>
      <c r="K128" s="2"/>
      <c r="L128" s="2" t="s">
        <v>805</v>
      </c>
      <c r="M128" s="244">
        <v>0.58740740740740738</v>
      </c>
      <c r="N128" s="2"/>
      <c r="O128" s="2" t="s">
        <v>805</v>
      </c>
      <c r="P128" s="275">
        <v>0.59015046296296292</v>
      </c>
      <c r="Q128" s="2"/>
      <c r="R128" s="2"/>
      <c r="S128" s="2"/>
      <c r="T128" s="2"/>
      <c r="U128" s="2" t="s">
        <v>805</v>
      </c>
      <c r="V128" s="275">
        <v>0.61107638888888893</v>
      </c>
      <c r="W128" s="2"/>
      <c r="X128" s="2"/>
      <c r="Y128" s="2"/>
      <c r="Z128" s="272" t="s">
        <v>874</v>
      </c>
      <c r="AA128" s="272" t="s">
        <v>646</v>
      </c>
      <c r="AC128" s="2" t="s">
        <v>152</v>
      </c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72">
        <v>18</v>
      </c>
      <c r="AT128" s="272">
        <v>46</v>
      </c>
      <c r="AU128" s="272" t="s">
        <v>805</v>
      </c>
      <c r="AV128" s="275">
        <v>0.5914814814814815</v>
      </c>
      <c r="AW128" s="272">
        <v>46</v>
      </c>
      <c r="AX128" s="303">
        <f t="shared" si="12"/>
        <v>1.7129629629629717E-3</v>
      </c>
      <c r="AY128" s="303">
        <v>0.59319444444444447</v>
      </c>
      <c r="AZ128" s="272">
        <v>47</v>
      </c>
      <c r="BA128" s="303">
        <f t="shared" si="13"/>
        <v>1.2384259259259345E-3</v>
      </c>
      <c r="BB128" s="303">
        <v>0.5944328703703704</v>
      </c>
      <c r="BC128" s="272">
        <v>47</v>
      </c>
      <c r="BD128" s="303">
        <f t="shared" si="14"/>
        <v>1.4699074074073781E-3</v>
      </c>
      <c r="BE128" s="303">
        <v>0.59590277777777778</v>
      </c>
      <c r="BF128" s="272">
        <v>45</v>
      </c>
      <c r="BG128" s="303">
        <f t="shared" si="15"/>
        <v>2.0833333333333259E-3</v>
      </c>
      <c r="BH128" s="303">
        <v>0.59798611111111111</v>
      </c>
      <c r="BI128" s="272">
        <v>45</v>
      </c>
      <c r="BJ128" s="303">
        <f t="shared" si="16"/>
        <v>1.5046296296296058E-3</v>
      </c>
      <c r="BK128" s="303">
        <v>0.59949074074074071</v>
      </c>
      <c r="BL128" s="272">
        <v>44</v>
      </c>
      <c r="BM128" s="303">
        <f t="shared" si="17"/>
        <v>1.0069444444444908E-3</v>
      </c>
      <c r="BN128" s="303">
        <v>0.6004976851851852</v>
      </c>
      <c r="BO128" s="272">
        <v>44</v>
      </c>
      <c r="BP128" s="303">
        <f t="shared" si="18"/>
        <v>1.2037037037037068E-3</v>
      </c>
      <c r="BQ128" s="303">
        <v>0.60170138888888891</v>
      </c>
      <c r="BR128" s="272">
        <v>48</v>
      </c>
      <c r="BS128" s="303">
        <f t="shared" si="19"/>
        <v>1.5625000000000222E-3</v>
      </c>
      <c r="BT128" s="303">
        <v>0.60326388888888893</v>
      </c>
      <c r="BU128" s="272">
        <v>48</v>
      </c>
      <c r="BV128" s="303">
        <f t="shared" si="20"/>
        <v>1.1574074074073293E-3</v>
      </c>
      <c r="BW128" s="303">
        <v>0.60442129629629626</v>
      </c>
      <c r="BX128" s="272">
        <v>39</v>
      </c>
      <c r="BY128" s="303">
        <f t="shared" si="21"/>
        <v>9.9537037037034093E-4</v>
      </c>
      <c r="BZ128" s="303">
        <v>0.6054166666666666</v>
      </c>
      <c r="CA128" s="272">
        <v>39</v>
      </c>
      <c r="CB128" s="303">
        <f t="shared" si="22"/>
        <v>7.2916666666666963E-4</v>
      </c>
      <c r="CC128" s="303">
        <v>0.60614583333333327</v>
      </c>
      <c r="CD128" s="272">
        <v>43</v>
      </c>
      <c r="CE128" s="272" t="s">
        <v>805</v>
      </c>
      <c r="CF128" s="272">
        <v>0.60649305555555555</v>
      </c>
      <c r="CG128" s="272">
        <v>35</v>
      </c>
      <c r="CH128" s="272" t="s">
        <v>805</v>
      </c>
      <c r="CI128" s="272">
        <v>0.60718749999999999</v>
      </c>
      <c r="CJ128" s="272">
        <v>40</v>
      </c>
      <c r="CK128" s="272" t="s">
        <v>805</v>
      </c>
      <c r="CL128" s="272">
        <v>0.60827546296296298</v>
      </c>
      <c r="CM128" s="272">
        <v>43</v>
      </c>
      <c r="CN128" s="272" t="s">
        <v>805</v>
      </c>
      <c r="CO128" s="272">
        <v>0.60892361111111104</v>
      </c>
      <c r="CP128" s="272">
        <v>34</v>
      </c>
      <c r="CQ128" s="272" t="s">
        <v>805</v>
      </c>
      <c r="CR128" s="272">
        <v>0.60968750000000005</v>
      </c>
      <c r="CS128" s="272">
        <v>40</v>
      </c>
      <c r="CT128" s="272" t="s">
        <v>805</v>
      </c>
      <c r="CU128" s="272">
        <v>0.61081018518518515</v>
      </c>
      <c r="EH128" s="276">
        <f t="shared" si="10"/>
        <v>1.9166666666667531</v>
      </c>
      <c r="EI128" s="277">
        <f t="shared" si="11"/>
        <v>30.133333333333461</v>
      </c>
      <c r="EJ128" s="277" t="str">
        <f>VLOOKUP(C128,Inscription!A:N,8)</f>
        <v>MATHOT</v>
      </c>
      <c r="EK128" s="277" t="str">
        <f>VLOOKUP(C128,Inscription!A:N,9)</f>
        <v>THIBAUT</v>
      </c>
      <c r="EL128" s="272" t="str">
        <f>VLOOKUP(C128,Inscription!A:N,3)</f>
        <v>TSO 1</v>
      </c>
      <c r="EM128" s="272" t="str">
        <f>VLOOKUP(C128,Inscription!A:N,4)</f>
        <v>Homme</v>
      </c>
      <c r="EN128" s="272" t="str">
        <f>VLOOKUP(C128,Inscription!A:N,5)</f>
        <v>DH14</v>
      </c>
      <c r="EO128" s="272" t="str">
        <f>VLOOKUP(C128,Inscription!A:N,2)</f>
        <v>TSO</v>
      </c>
      <c r="EP128" s="272" t="str">
        <f>VLOOKUP(C128,Inscription!A:N,6)</f>
        <v>33-1</v>
      </c>
      <c r="EQ128" s="272" t="s">
        <v>877</v>
      </c>
      <c r="ER128" s="272" t="str">
        <f>VLOOKUP(C128,Inscription!A:N,11)</f>
        <v>SO</v>
      </c>
    </row>
    <row r="129" spans="1:148" s="272" customFormat="1" hidden="1" x14ac:dyDescent="0.25">
      <c r="A129" s="272">
        <v>45</v>
      </c>
      <c r="B129" s="273">
        <v>44373.656585648147</v>
      </c>
      <c r="C129" s="274">
        <v>1020710</v>
      </c>
      <c r="D129" s="2"/>
      <c r="E129" s="2"/>
      <c r="F129" s="2"/>
      <c r="G129" s="2"/>
      <c r="H129" s="2"/>
      <c r="I129" s="2"/>
      <c r="J129" s="2"/>
      <c r="K129" s="2"/>
      <c r="L129" s="2" t="s">
        <v>805</v>
      </c>
      <c r="M129" s="244">
        <v>0.58710648148148148</v>
      </c>
      <c r="N129" s="2"/>
      <c r="O129" s="2" t="s">
        <v>805</v>
      </c>
      <c r="P129" s="275">
        <v>0.5900347222222222</v>
      </c>
      <c r="Q129" s="2"/>
      <c r="R129" s="2"/>
      <c r="S129" s="2"/>
      <c r="T129" s="2"/>
      <c r="U129" s="2" t="s">
        <v>805</v>
      </c>
      <c r="V129" s="275">
        <v>0.6138541666666667</v>
      </c>
      <c r="W129" s="2"/>
      <c r="X129" s="2"/>
      <c r="Y129" s="2"/>
      <c r="Z129" s="272" t="s">
        <v>874</v>
      </c>
      <c r="AA129" s="272" t="s">
        <v>639</v>
      </c>
      <c r="AC129" s="2" t="s">
        <v>281</v>
      </c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72">
        <v>16</v>
      </c>
      <c r="AT129" s="272">
        <v>46</v>
      </c>
      <c r="AU129" s="272" t="s">
        <v>805</v>
      </c>
      <c r="AV129" s="275">
        <v>0.5915393518518518</v>
      </c>
      <c r="AW129" s="272">
        <v>39</v>
      </c>
      <c r="AX129" s="303">
        <f t="shared" si="12"/>
        <v>1.0185185185185297E-3</v>
      </c>
      <c r="AY129" s="303">
        <v>0.59255787037037033</v>
      </c>
      <c r="AZ129" s="272">
        <v>43</v>
      </c>
      <c r="BA129" s="303">
        <f t="shared" si="13"/>
        <v>5.439814814814925E-4</v>
      </c>
      <c r="BB129" s="303">
        <v>0.59310185185185182</v>
      </c>
      <c r="BC129" s="272">
        <v>46</v>
      </c>
      <c r="BD129" s="303">
        <f t="shared" si="14"/>
        <v>2.3495370370371083E-3</v>
      </c>
      <c r="BE129" s="303">
        <v>0.59545138888888893</v>
      </c>
      <c r="BF129" s="272">
        <v>43</v>
      </c>
      <c r="BG129" s="303">
        <f t="shared" si="15"/>
        <v>1.0069444444443798E-3</v>
      </c>
      <c r="BH129" s="303">
        <v>0.59645833333333331</v>
      </c>
      <c r="BI129" s="272">
        <v>39</v>
      </c>
      <c r="BJ129" s="303">
        <f t="shared" si="16"/>
        <v>1.2152777777777457E-3</v>
      </c>
      <c r="BK129" s="303">
        <v>0.59767361111111106</v>
      </c>
      <c r="BL129" s="272">
        <v>40</v>
      </c>
      <c r="BM129" s="303">
        <f t="shared" si="17"/>
        <v>9.8379629629641308E-4</v>
      </c>
      <c r="BN129" s="303">
        <v>0.59865740740740747</v>
      </c>
      <c r="BO129" s="272">
        <v>40</v>
      </c>
      <c r="BP129" s="303">
        <f t="shared" si="18"/>
        <v>1.2731481481480511E-3</v>
      </c>
      <c r="BQ129" s="303">
        <v>0.59993055555555552</v>
      </c>
      <c r="BR129" s="272">
        <v>48</v>
      </c>
      <c r="BS129" s="303">
        <f t="shared" si="19"/>
        <v>1.3773148148148451E-3</v>
      </c>
      <c r="BT129" s="303">
        <v>0.60130787037037037</v>
      </c>
      <c r="BU129" s="272">
        <v>48</v>
      </c>
      <c r="BV129" s="303">
        <f t="shared" si="20"/>
        <v>1.3657407407408062E-3</v>
      </c>
      <c r="BW129" s="303">
        <v>0.60267361111111117</v>
      </c>
      <c r="BX129" s="272">
        <v>44</v>
      </c>
      <c r="BY129" s="303">
        <f t="shared" si="21"/>
        <v>1.1226851851851016E-3</v>
      </c>
      <c r="BZ129" s="303">
        <v>0.60379629629629628</v>
      </c>
      <c r="CA129" s="272">
        <v>44</v>
      </c>
      <c r="CB129" s="303">
        <f t="shared" si="22"/>
        <v>1.481481481481528E-3</v>
      </c>
      <c r="CC129" s="303">
        <v>0.6052777777777778</v>
      </c>
      <c r="CD129" s="272">
        <v>45</v>
      </c>
      <c r="CE129" s="272" t="s">
        <v>805</v>
      </c>
      <c r="CF129" s="272">
        <v>0.60736111111111113</v>
      </c>
      <c r="CG129" s="272">
        <v>45</v>
      </c>
      <c r="CH129" s="272" t="s">
        <v>805</v>
      </c>
      <c r="CI129" s="272">
        <v>0.60920138888888886</v>
      </c>
      <c r="CJ129" s="272">
        <v>47</v>
      </c>
      <c r="CK129" s="272" t="s">
        <v>805</v>
      </c>
      <c r="CL129" s="272">
        <v>0.61107638888888893</v>
      </c>
      <c r="CM129" s="272">
        <v>47</v>
      </c>
      <c r="CN129" s="272" t="s">
        <v>805</v>
      </c>
      <c r="CO129" s="272">
        <v>0.6132291666666666</v>
      </c>
      <c r="EH129" s="276">
        <f t="shared" si="10"/>
        <v>2.1666666666666323</v>
      </c>
      <c r="EI129" s="277">
        <f t="shared" si="11"/>
        <v>34.300000000000082</v>
      </c>
      <c r="EJ129" s="277" t="str">
        <f>VLOOKUP(C129,Inscription!A:N,8)</f>
        <v>DESTREZ</v>
      </c>
      <c r="EK129" s="277" t="str">
        <f>VLOOKUP(C129,Inscription!A:N,9)</f>
        <v>HABYGAËL</v>
      </c>
      <c r="EL129" s="272" t="str">
        <f>VLOOKUP(C129,Inscription!A:N,3)</f>
        <v>VervinsO7</v>
      </c>
      <c r="EM129" s="272" t="str">
        <f>VLOOKUP(C129,Inscription!A:N,4)</f>
        <v>Dame</v>
      </c>
      <c r="EN129" s="272" t="str">
        <f>VLOOKUP(C129,Inscription!A:N,5)</f>
        <v>DH14</v>
      </c>
      <c r="EO129" s="272" t="str">
        <f>VLOOKUP(C129,Inscription!A:N,2)</f>
        <v>VervinsO</v>
      </c>
      <c r="EP129" s="272" t="str">
        <f>VLOOKUP(C129,Inscription!A:N,6)</f>
        <v>29-1</v>
      </c>
      <c r="EQ129" s="272" t="s">
        <v>877</v>
      </c>
      <c r="ER129" s="272" t="str">
        <f>VLOOKUP(C129,Inscription!A:N,11)</f>
        <v>SO</v>
      </c>
    </row>
    <row r="130" spans="1:148" s="272" customFormat="1" hidden="1" x14ac:dyDescent="0.25">
      <c r="A130" s="272">
        <v>46</v>
      </c>
      <c r="B130" s="273">
        <v>44373.657025462962</v>
      </c>
      <c r="C130" s="274">
        <v>2074297</v>
      </c>
      <c r="D130" s="2"/>
      <c r="E130" s="2"/>
      <c r="F130" s="2"/>
      <c r="G130" s="2"/>
      <c r="H130" s="2"/>
      <c r="I130" s="2"/>
      <c r="J130" s="2"/>
      <c r="K130" s="2"/>
      <c r="L130" s="2" t="s">
        <v>805</v>
      </c>
      <c r="M130" s="244">
        <v>0.58746527777777779</v>
      </c>
      <c r="N130" s="2"/>
      <c r="O130" s="2" t="s">
        <v>805</v>
      </c>
      <c r="P130" s="275">
        <v>0.59004629629629635</v>
      </c>
      <c r="Q130" s="2"/>
      <c r="R130" s="2"/>
      <c r="S130" s="2"/>
      <c r="T130" s="2"/>
      <c r="U130" s="2" t="s">
        <v>805</v>
      </c>
      <c r="V130" s="275">
        <v>0.6135532407407408</v>
      </c>
      <c r="W130" s="2"/>
      <c r="X130" s="2"/>
      <c r="Y130" s="2"/>
      <c r="Z130" s="272" t="s">
        <v>874</v>
      </c>
      <c r="AA130" s="272" t="s">
        <v>903</v>
      </c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72">
        <v>16</v>
      </c>
      <c r="AT130" s="272">
        <v>46</v>
      </c>
      <c r="AU130" s="272" t="s">
        <v>805</v>
      </c>
      <c r="AV130" s="275">
        <v>0.59149305555555554</v>
      </c>
      <c r="AW130" s="272">
        <v>46</v>
      </c>
      <c r="AX130" s="303">
        <f t="shared" si="12"/>
        <v>2.0023148148148318E-3</v>
      </c>
      <c r="AY130" s="303">
        <v>0.59349537037037037</v>
      </c>
      <c r="AZ130" s="272">
        <v>47</v>
      </c>
      <c r="BA130" s="303">
        <f t="shared" si="13"/>
        <v>1.0069444444444908E-3</v>
      </c>
      <c r="BB130" s="303">
        <v>0.59450231481481486</v>
      </c>
      <c r="BC130" s="272">
        <v>47</v>
      </c>
      <c r="BD130" s="303">
        <f t="shared" si="14"/>
        <v>1.481481481481417E-3</v>
      </c>
      <c r="BE130" s="303">
        <v>0.59598379629629628</v>
      </c>
      <c r="BF130" s="272">
        <v>45</v>
      </c>
      <c r="BG130" s="303">
        <f t="shared" si="15"/>
        <v>2.7777777777777679E-3</v>
      </c>
      <c r="BH130" s="303">
        <v>0.59876157407407404</v>
      </c>
      <c r="BI130" s="272">
        <v>45</v>
      </c>
      <c r="BJ130" s="303">
        <f t="shared" si="16"/>
        <v>1.5972222222222499E-3</v>
      </c>
      <c r="BK130" s="303">
        <v>0.60035879629629629</v>
      </c>
      <c r="BL130" s="272">
        <v>44</v>
      </c>
      <c r="BM130" s="303">
        <f t="shared" si="17"/>
        <v>1.1805555555555181E-3</v>
      </c>
      <c r="BN130" s="303">
        <v>0.60153935185185181</v>
      </c>
      <c r="BO130" s="272">
        <v>106</v>
      </c>
      <c r="BP130" s="303">
        <f t="shared" si="18"/>
        <v>2.7430555555556513E-3</v>
      </c>
      <c r="BQ130" s="303">
        <v>0.60428240740740746</v>
      </c>
      <c r="BR130" s="272">
        <v>43</v>
      </c>
      <c r="BS130" s="303">
        <f t="shared" si="19"/>
        <v>1.4120370370369617E-3</v>
      </c>
      <c r="BT130" s="303">
        <v>0.60569444444444442</v>
      </c>
      <c r="BU130" s="272">
        <v>48</v>
      </c>
      <c r="BV130" s="303">
        <f t="shared" si="20"/>
        <v>1.8287037037036935E-3</v>
      </c>
      <c r="BW130" s="303">
        <v>0.60752314814814812</v>
      </c>
      <c r="BX130" s="272">
        <v>48</v>
      </c>
      <c r="BY130" s="303">
        <f t="shared" si="21"/>
        <v>1.2499999999999734E-3</v>
      </c>
      <c r="BZ130" s="303">
        <v>0.60877314814814809</v>
      </c>
      <c r="CA130" s="272">
        <v>39</v>
      </c>
      <c r="CB130" s="303">
        <f t="shared" si="22"/>
        <v>1.0185185185185297E-3</v>
      </c>
      <c r="CC130" s="303">
        <v>0.60979166666666662</v>
      </c>
      <c r="CD130" s="272">
        <v>39</v>
      </c>
      <c r="CE130" s="272" t="s">
        <v>805</v>
      </c>
      <c r="CF130" s="272">
        <v>0.61056712962962967</v>
      </c>
      <c r="CG130" s="272">
        <v>43</v>
      </c>
      <c r="CH130" s="272" t="s">
        <v>805</v>
      </c>
      <c r="CI130" s="272">
        <v>0.61104166666666659</v>
      </c>
      <c r="CJ130" s="272">
        <v>40</v>
      </c>
      <c r="CK130" s="272" t="s">
        <v>805</v>
      </c>
      <c r="CL130" s="272">
        <v>0.61212962962962958</v>
      </c>
      <c r="CM130" s="272">
        <v>40</v>
      </c>
      <c r="CN130" s="272" t="s">
        <v>805</v>
      </c>
      <c r="CO130" s="272">
        <v>0.61313657407407407</v>
      </c>
      <c r="EH130" s="276">
        <f t="shared" si="10"/>
        <v>2.0833333333332327</v>
      </c>
      <c r="EI130" s="277">
        <f t="shared" si="11"/>
        <v>33.850000000000016</v>
      </c>
      <c r="EJ130" s="277" t="str">
        <f>VLOOKUP(C130,Inscription!A:N,8)</f>
        <v>THENOZ</v>
      </c>
      <c r="EK130" s="277" t="str">
        <f>VLOOKUP(C130,Inscription!A:N,9)</f>
        <v>JÉRÉMIE</v>
      </c>
      <c r="EL130" s="272" t="str">
        <f>VLOOKUP(C130,Inscription!A:N,3)</f>
        <v>GO78-1</v>
      </c>
      <c r="EM130" s="272" t="str">
        <f>VLOOKUP(C130,Inscription!A:N,4)</f>
        <v>Mixte</v>
      </c>
      <c r="EN130" s="272" t="str">
        <f>VLOOKUP(C130,Inscription!A:N,5)</f>
        <v>DH14</v>
      </c>
      <c r="EO130" s="272" t="str">
        <f>VLOOKUP(C130,Inscription!A:N,2)</f>
        <v>GO 78</v>
      </c>
      <c r="EP130" s="272" t="str">
        <f>VLOOKUP(C130,Inscription!A:N,6)</f>
        <v>37-1</v>
      </c>
      <c r="EQ130" s="272" t="s">
        <v>877</v>
      </c>
      <c r="ER130" s="272" t="str">
        <f>VLOOKUP(C130,Inscription!A:N,11)</f>
        <v>JAUNE</v>
      </c>
    </row>
    <row r="131" spans="1:148" s="272" customFormat="1" hidden="1" x14ac:dyDescent="0.25">
      <c r="A131" s="272">
        <v>47</v>
      </c>
      <c r="B131" s="273">
        <v>44373.657222222224</v>
      </c>
      <c r="C131" s="274">
        <v>2311186</v>
      </c>
      <c r="D131" s="2"/>
      <c r="E131" s="2"/>
      <c r="F131" s="2"/>
      <c r="G131" s="2"/>
      <c r="H131" s="2"/>
      <c r="I131" s="2"/>
      <c r="J131" s="2"/>
      <c r="K131" s="2"/>
      <c r="L131" s="2" t="s">
        <v>805</v>
      </c>
      <c r="M131" s="244">
        <v>0.58728009259259262</v>
      </c>
      <c r="N131" s="2"/>
      <c r="O131" s="2" t="s">
        <v>805</v>
      </c>
      <c r="P131" s="275">
        <v>0.59012731481481484</v>
      </c>
      <c r="Q131" s="2"/>
      <c r="R131" s="2"/>
      <c r="S131" s="2"/>
      <c r="T131" s="2"/>
      <c r="U131" s="2" t="s">
        <v>805</v>
      </c>
      <c r="V131" s="275">
        <v>0.61344907407407401</v>
      </c>
      <c r="W131" s="2"/>
      <c r="X131" s="2"/>
      <c r="Y131" s="2"/>
      <c r="Z131" s="272" t="s">
        <v>874</v>
      </c>
      <c r="AA131" s="272" t="s">
        <v>641</v>
      </c>
      <c r="AC131" s="2" t="s">
        <v>240</v>
      </c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72">
        <v>17</v>
      </c>
      <c r="AT131" s="272">
        <v>39</v>
      </c>
      <c r="AU131" s="272" t="s">
        <v>805</v>
      </c>
      <c r="AV131" s="275">
        <v>0.59091435185185182</v>
      </c>
      <c r="AW131" s="272">
        <v>39</v>
      </c>
      <c r="AX131" s="303">
        <f t="shared" si="12"/>
        <v>7.7546296296293615E-4</v>
      </c>
      <c r="AY131" s="303">
        <v>0.59168981481481475</v>
      </c>
      <c r="AZ131" s="272">
        <v>40</v>
      </c>
      <c r="BA131" s="303">
        <f t="shared" si="13"/>
        <v>7.9861111111112493E-4</v>
      </c>
      <c r="BB131" s="303">
        <v>0.59248842592592588</v>
      </c>
      <c r="BC131" s="272">
        <v>40</v>
      </c>
      <c r="BD131" s="303">
        <f t="shared" si="14"/>
        <v>1.0763888888889461E-3</v>
      </c>
      <c r="BE131" s="303">
        <v>0.59356481481481482</v>
      </c>
      <c r="BF131" s="272">
        <v>43</v>
      </c>
      <c r="BG131" s="303">
        <f t="shared" si="15"/>
        <v>6.712962962962532E-4</v>
      </c>
      <c r="BH131" s="303">
        <v>0.59423611111111108</v>
      </c>
      <c r="BI131" s="272">
        <v>43</v>
      </c>
      <c r="BJ131" s="303">
        <f t="shared" si="16"/>
        <v>7.7546296296304718E-4</v>
      </c>
      <c r="BK131" s="303">
        <v>0.59501157407407412</v>
      </c>
      <c r="BL131" s="272">
        <v>46</v>
      </c>
      <c r="BM131" s="303">
        <f t="shared" si="17"/>
        <v>2.0486111111110983E-3</v>
      </c>
      <c r="BN131" s="303">
        <v>0.59706018518518522</v>
      </c>
      <c r="BO131" s="272">
        <v>46</v>
      </c>
      <c r="BP131" s="303">
        <f t="shared" si="18"/>
        <v>2.0254629629629095E-3</v>
      </c>
      <c r="BQ131" s="303">
        <v>0.59908564814814813</v>
      </c>
      <c r="BR131" s="272">
        <v>32</v>
      </c>
      <c r="BS131" s="303">
        <f t="shared" si="19"/>
        <v>2.0138888888888706E-3</v>
      </c>
      <c r="BT131" s="303">
        <v>0.601099537037037</v>
      </c>
      <c r="BU131" s="272">
        <v>48</v>
      </c>
      <c r="BV131" s="303">
        <f t="shared" si="20"/>
        <v>9.2592592592599665E-4</v>
      </c>
      <c r="BW131" s="303">
        <v>0.602025462962963</v>
      </c>
      <c r="BX131" s="272">
        <v>48</v>
      </c>
      <c r="BY131" s="303">
        <f t="shared" si="21"/>
        <v>1.2152777777777457E-3</v>
      </c>
      <c r="BZ131" s="303">
        <v>0.60324074074074074</v>
      </c>
      <c r="CA131" s="272">
        <v>42</v>
      </c>
      <c r="CB131" s="303">
        <f t="shared" si="22"/>
        <v>1.1111111111111738E-3</v>
      </c>
      <c r="CC131" s="303">
        <v>0.60435185185185192</v>
      </c>
      <c r="CD131" s="272">
        <v>44</v>
      </c>
      <c r="CE131" s="272" t="s">
        <v>805</v>
      </c>
      <c r="CF131" s="272">
        <v>0.60515046296296293</v>
      </c>
      <c r="CG131" s="272">
        <v>44</v>
      </c>
      <c r="CH131" s="272" t="s">
        <v>805</v>
      </c>
      <c r="CI131" s="272">
        <v>0.60648148148148151</v>
      </c>
      <c r="CJ131" s="272">
        <v>45</v>
      </c>
      <c r="CK131" s="272" t="s">
        <v>805</v>
      </c>
      <c r="CL131" s="272">
        <v>0.60848379629629623</v>
      </c>
      <c r="CM131" s="272">
        <v>45</v>
      </c>
      <c r="CN131" s="272" t="s">
        <v>805</v>
      </c>
      <c r="CO131" s="272">
        <v>0.61162037037037031</v>
      </c>
      <c r="CP131" s="272">
        <v>47</v>
      </c>
      <c r="CQ131" s="272" t="s">
        <v>805</v>
      </c>
      <c r="CR131" s="272">
        <v>0.61311342592592599</v>
      </c>
      <c r="EH131" s="276">
        <f t="shared" si="10"/>
        <v>1.133333333333244</v>
      </c>
      <c r="EI131" s="277">
        <f t="shared" si="11"/>
        <v>33.583333333333201</v>
      </c>
      <c r="EJ131" s="277" t="str">
        <f>VLOOKUP(C131,Inscription!A:N,8)</f>
        <v>RICHARD</v>
      </c>
      <c r="EK131" s="277" t="str">
        <f>VLOOKUP(C131,Inscription!A:N,9)</f>
        <v>MATHIS</v>
      </c>
      <c r="EL131" s="272" t="str">
        <f>VLOOKUP(C131,Inscription!A:N,3)</f>
        <v>B77 5</v>
      </c>
      <c r="EM131" s="272" t="str">
        <f>VLOOKUP(C131,Inscription!A:N,4)</f>
        <v>Homme</v>
      </c>
      <c r="EN131" s="272" t="str">
        <f>VLOOKUP(C131,Inscription!A:N,5)</f>
        <v>DH14</v>
      </c>
      <c r="EO131" s="272" t="str">
        <f>VLOOKUP(C131,Inscription!A:N,2)</f>
        <v>Balise77</v>
      </c>
      <c r="EP131" s="272" t="str">
        <f>VLOOKUP(C131,Inscription!A:N,6)</f>
        <v>30-2</v>
      </c>
      <c r="EQ131" s="272" t="s">
        <v>877</v>
      </c>
      <c r="ER131" s="272" t="str">
        <f>VLOOKUP(C131,Inscription!A:N,11)</f>
        <v>VERTE</v>
      </c>
    </row>
    <row r="132" spans="1:148" s="272" customFormat="1" hidden="1" x14ac:dyDescent="0.25">
      <c r="A132" s="272">
        <v>48</v>
      </c>
      <c r="B132" s="273">
        <v>44373.657719907409</v>
      </c>
      <c r="C132" s="274">
        <v>2017715</v>
      </c>
      <c r="D132" s="2"/>
      <c r="E132" s="2"/>
      <c r="F132" s="2"/>
      <c r="G132" s="2"/>
      <c r="H132" s="2"/>
      <c r="I132" s="2"/>
      <c r="J132" s="2"/>
      <c r="K132" s="2"/>
      <c r="L132" s="2" t="s">
        <v>805</v>
      </c>
      <c r="M132" s="244">
        <v>0.58681712962962962</v>
      </c>
      <c r="N132" s="2"/>
      <c r="O132" s="2" t="s">
        <v>805</v>
      </c>
      <c r="P132" s="275">
        <v>0.59016203703703707</v>
      </c>
      <c r="Q132" s="2"/>
      <c r="R132" s="2"/>
      <c r="S132" s="2"/>
      <c r="T132" s="2"/>
      <c r="U132" s="2" t="s">
        <v>805</v>
      </c>
      <c r="V132" s="275">
        <v>0.61187500000000006</v>
      </c>
      <c r="W132" s="2"/>
      <c r="X132" s="2"/>
      <c r="Y132" s="2"/>
      <c r="Z132" s="272" t="s">
        <v>874</v>
      </c>
      <c r="AA132" s="272" t="s">
        <v>656</v>
      </c>
      <c r="AC132" s="2" t="s">
        <v>152</v>
      </c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72">
        <v>17</v>
      </c>
      <c r="AT132" s="272">
        <v>46</v>
      </c>
      <c r="AU132" s="272" t="s">
        <v>805</v>
      </c>
      <c r="AV132" s="275">
        <v>0.59177083333333336</v>
      </c>
      <c r="AW132" s="272">
        <v>46</v>
      </c>
      <c r="AX132" s="303">
        <f t="shared" si="12"/>
        <v>1.6666666666665941E-3</v>
      </c>
      <c r="AY132" s="303">
        <v>0.59343749999999995</v>
      </c>
      <c r="AZ132" s="272">
        <v>40</v>
      </c>
      <c r="BA132" s="303">
        <f t="shared" si="13"/>
        <v>9.490740740740744E-4</v>
      </c>
      <c r="BB132" s="303">
        <v>0.59438657407407403</v>
      </c>
      <c r="BC132" s="272">
        <v>40</v>
      </c>
      <c r="BD132" s="303">
        <f t="shared" si="14"/>
        <v>1.1689814814814792E-3</v>
      </c>
      <c r="BE132" s="303">
        <v>0.5955555555555555</v>
      </c>
      <c r="BF132" s="272">
        <v>43</v>
      </c>
      <c r="BG132" s="303">
        <f t="shared" si="15"/>
        <v>7.2916666666666963E-4</v>
      </c>
      <c r="BH132" s="303">
        <v>0.59628472222222217</v>
      </c>
      <c r="BI132" s="272">
        <v>43</v>
      </c>
      <c r="BJ132" s="303">
        <f t="shared" si="16"/>
        <v>7.523148148148584E-4</v>
      </c>
      <c r="BK132" s="303">
        <v>0.59703703703703703</v>
      </c>
      <c r="BL132" s="272">
        <v>39</v>
      </c>
      <c r="BM132" s="303">
        <f t="shared" si="17"/>
        <v>1.1111111111111738E-3</v>
      </c>
      <c r="BN132" s="303">
        <v>0.59814814814814821</v>
      </c>
      <c r="BO132" s="272">
        <v>39</v>
      </c>
      <c r="BP132" s="303">
        <f t="shared" si="18"/>
        <v>9.8379629629619103E-4</v>
      </c>
      <c r="BQ132" s="303">
        <v>0.5991319444444444</v>
      </c>
      <c r="BR132" s="272">
        <v>44</v>
      </c>
      <c r="BS132" s="303">
        <f t="shared" si="19"/>
        <v>9.8379629629641308E-4</v>
      </c>
      <c r="BT132" s="303">
        <v>0.60011574074074081</v>
      </c>
      <c r="BU132" s="272">
        <v>48</v>
      </c>
      <c r="BV132" s="303">
        <f t="shared" si="20"/>
        <v>1.6666666666665941E-3</v>
      </c>
      <c r="BW132" s="303">
        <v>0.6017824074074074</v>
      </c>
      <c r="BX132" s="272">
        <v>48</v>
      </c>
      <c r="BY132" s="303">
        <f t="shared" si="21"/>
        <v>1.2499999999999734E-3</v>
      </c>
      <c r="BZ132" s="303">
        <v>0.60303240740740738</v>
      </c>
      <c r="CA132" s="272">
        <v>44</v>
      </c>
      <c r="CB132" s="303">
        <f t="shared" si="22"/>
        <v>9.2592592592588563E-4</v>
      </c>
      <c r="CC132" s="303">
        <v>0.60395833333333326</v>
      </c>
      <c r="CD132" s="272">
        <v>45</v>
      </c>
      <c r="CE132" s="272" t="s">
        <v>805</v>
      </c>
      <c r="CF132" s="272">
        <v>0.6065625</v>
      </c>
      <c r="CG132" s="272">
        <v>37</v>
      </c>
      <c r="CH132" s="272" t="s">
        <v>805</v>
      </c>
      <c r="CI132" s="272">
        <v>0.60781249999999998</v>
      </c>
      <c r="CJ132" s="272">
        <v>47</v>
      </c>
      <c r="CK132" s="272" t="s">
        <v>805</v>
      </c>
      <c r="CL132" s="272">
        <v>0.6095949074074074</v>
      </c>
      <c r="CM132" s="272">
        <v>47</v>
      </c>
      <c r="CN132" s="272" t="s">
        <v>805</v>
      </c>
      <c r="CO132" s="272">
        <v>0.6111226851851852</v>
      </c>
      <c r="CP132" s="272">
        <v>45</v>
      </c>
      <c r="CQ132" s="272" t="s">
        <v>805</v>
      </c>
      <c r="CR132" s="272">
        <v>0.61178240740740741</v>
      </c>
      <c r="EH132" s="276">
        <f t="shared" si="10"/>
        <v>2.3166666666666558</v>
      </c>
      <c r="EI132" s="277">
        <f t="shared" si="11"/>
        <v>31.266666666666705</v>
      </c>
      <c r="EJ132" s="277" t="str">
        <f>VLOOKUP(C132,Inscription!A:N,8)</f>
        <v>RAVALT</v>
      </c>
      <c r="EK132" s="277" t="str">
        <f>VLOOKUP(C132,Inscription!A:N,9)</f>
        <v>ROBIN</v>
      </c>
      <c r="EL132" s="272" t="str">
        <f>VLOOKUP(C132,Inscription!A:N,3)</f>
        <v>TSO 2</v>
      </c>
      <c r="EM132" s="272" t="str">
        <f>VLOOKUP(C132,Inscription!A:N,4)</f>
        <v>Mixte</v>
      </c>
      <c r="EN132" s="272" t="str">
        <f>VLOOKUP(C132,Inscription!A:N,5)</f>
        <v>DH14</v>
      </c>
      <c r="EO132" s="272" t="str">
        <f>VLOOKUP(C132,Inscription!A:N,2)</f>
        <v>TSO</v>
      </c>
      <c r="EP132" s="272" t="str">
        <f>VLOOKUP(C132,Inscription!A:N,6)</f>
        <v>40-1</v>
      </c>
      <c r="EQ132" s="272" t="s">
        <v>877</v>
      </c>
      <c r="ER132" s="272" t="str">
        <f>VLOOKUP(C132,Inscription!A:N,11)</f>
        <v>SO</v>
      </c>
    </row>
    <row r="133" spans="1:148" s="272" customFormat="1" hidden="1" x14ac:dyDescent="0.25">
      <c r="A133" s="272">
        <v>49</v>
      </c>
      <c r="B133" s="273">
        <v>44373.658692129633</v>
      </c>
      <c r="C133" s="279">
        <v>2420989</v>
      </c>
      <c r="D133" s="2"/>
      <c r="E133" s="2"/>
      <c r="F133" s="2"/>
      <c r="G133" s="2"/>
      <c r="H133" s="2"/>
      <c r="I133" s="2"/>
      <c r="J133" s="2"/>
      <c r="K133" s="2"/>
      <c r="L133" s="2" t="s">
        <v>805</v>
      </c>
      <c r="M133" s="244">
        <v>0.58788194444444442</v>
      </c>
      <c r="N133" s="2"/>
      <c r="O133" s="2" t="s">
        <v>805</v>
      </c>
      <c r="P133" s="275">
        <v>0.59017361111111111</v>
      </c>
      <c r="Q133" s="2"/>
      <c r="R133" s="2"/>
      <c r="S133" s="2"/>
      <c r="T133" s="2"/>
      <c r="U133" s="2" t="s">
        <v>805</v>
      </c>
      <c r="V133" s="275">
        <v>0.61440972222222223</v>
      </c>
      <c r="W133" s="2"/>
      <c r="X133" s="2"/>
      <c r="Y133" s="2"/>
      <c r="Z133" s="272" t="s">
        <v>874</v>
      </c>
      <c r="AA133" s="272" t="s">
        <v>642</v>
      </c>
      <c r="AC133" s="2" t="s">
        <v>240</v>
      </c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72">
        <v>17</v>
      </c>
      <c r="AT133" s="272">
        <v>40</v>
      </c>
      <c r="AU133" s="272" t="s">
        <v>805</v>
      </c>
      <c r="AV133" s="275">
        <v>0.59092592592592597</v>
      </c>
      <c r="AW133" s="272">
        <v>40</v>
      </c>
      <c r="AX133" s="303">
        <f t="shared" si="12"/>
        <v>1.1689814814814792E-3</v>
      </c>
      <c r="AY133" s="303">
        <v>0.59209490740740744</v>
      </c>
      <c r="AZ133" s="272">
        <v>43</v>
      </c>
      <c r="BA133" s="303">
        <f t="shared" si="13"/>
        <v>7.2916666666666963E-4</v>
      </c>
      <c r="BB133" s="303">
        <v>0.59282407407407411</v>
      </c>
      <c r="BC133" s="272">
        <v>43</v>
      </c>
      <c r="BD133" s="303">
        <f t="shared" si="14"/>
        <v>1.5509259259258723E-3</v>
      </c>
      <c r="BE133" s="303">
        <v>0.59437499999999999</v>
      </c>
      <c r="BF133" s="272">
        <v>39</v>
      </c>
      <c r="BG133" s="303">
        <f t="shared" si="15"/>
        <v>1.0532407407407574E-3</v>
      </c>
      <c r="BH133" s="303">
        <v>0.59542824074074074</v>
      </c>
      <c r="BI133" s="272">
        <v>39</v>
      </c>
      <c r="BJ133" s="303">
        <f t="shared" si="16"/>
        <v>7.1759259259251973E-4</v>
      </c>
      <c r="BK133" s="303">
        <v>0.59614583333333326</v>
      </c>
      <c r="BL133" s="272">
        <v>48</v>
      </c>
      <c r="BM133" s="303">
        <f t="shared" si="17"/>
        <v>1.0416666666667185E-3</v>
      </c>
      <c r="BN133" s="303">
        <v>0.59718749999999998</v>
      </c>
      <c r="BO133" s="272">
        <v>48</v>
      </c>
      <c r="BP133" s="303">
        <f t="shared" si="18"/>
        <v>1.284722222222201E-3</v>
      </c>
      <c r="BQ133" s="303">
        <v>0.59847222222222218</v>
      </c>
      <c r="BR133" s="272">
        <v>44</v>
      </c>
      <c r="BS133" s="303">
        <f t="shared" si="19"/>
        <v>1.0416666666667185E-3</v>
      </c>
      <c r="BT133" s="303">
        <v>0.5995138888888889</v>
      </c>
      <c r="BU133" s="272">
        <v>44</v>
      </c>
      <c r="BV133" s="303">
        <f t="shared" si="20"/>
        <v>1.4467592592591894E-3</v>
      </c>
      <c r="BW133" s="303">
        <v>0.60096064814814809</v>
      </c>
      <c r="BX133" s="272">
        <v>45</v>
      </c>
      <c r="BY133" s="303">
        <f t="shared" si="21"/>
        <v>1.9212962962963376E-3</v>
      </c>
      <c r="BZ133" s="303">
        <v>0.60288194444444443</v>
      </c>
      <c r="CA133" s="272">
        <v>45</v>
      </c>
      <c r="CB133" s="303">
        <f t="shared" si="22"/>
        <v>1.4120370370370727E-3</v>
      </c>
      <c r="CC133" s="303">
        <v>0.6042939814814815</v>
      </c>
      <c r="CD133" s="272">
        <v>42</v>
      </c>
      <c r="CE133" s="272" t="s">
        <v>805</v>
      </c>
      <c r="CF133" s="272">
        <v>0.60629629629629633</v>
      </c>
      <c r="CG133" s="272">
        <v>47</v>
      </c>
      <c r="CH133" s="272" t="s">
        <v>805</v>
      </c>
      <c r="CI133" s="272">
        <v>0.60810185185185184</v>
      </c>
      <c r="CJ133" s="272">
        <v>47</v>
      </c>
      <c r="CK133" s="272" t="s">
        <v>805</v>
      </c>
      <c r="CL133" s="272">
        <v>0.60961805555555559</v>
      </c>
      <c r="CM133" s="272">
        <v>46</v>
      </c>
      <c r="CN133" s="272" t="s">
        <v>805</v>
      </c>
      <c r="CO133" s="272">
        <v>0.61199074074074067</v>
      </c>
      <c r="CP133" s="272">
        <v>46</v>
      </c>
      <c r="CQ133" s="272" t="s">
        <v>805</v>
      </c>
      <c r="CR133" s="272">
        <v>0.61391203703703701</v>
      </c>
      <c r="EH133" s="276">
        <f t="shared" si="10"/>
        <v>1.0833333333333961</v>
      </c>
      <c r="EI133" s="277">
        <f t="shared" si="11"/>
        <v>34.90000000000002</v>
      </c>
      <c r="EJ133" s="277" t="str">
        <f>VLOOKUP(C133,Inscription!A:N,8)</f>
        <v>FRENOY</v>
      </c>
      <c r="EK133" s="277" t="str">
        <f>VLOOKUP(C133,Inscription!A:N,9)</f>
        <v>ANATOLE</v>
      </c>
      <c r="EL133" s="272" t="str">
        <f>VLOOKUP(C133,Inscription!A:N,3)</f>
        <v>B77 6</v>
      </c>
      <c r="EM133" s="272" t="str">
        <f>VLOOKUP(C133,Inscription!A:N,4)</f>
        <v>Homme</v>
      </c>
      <c r="EN133" s="272" t="str">
        <f>VLOOKUP(C133,Inscription!A:N,5)</f>
        <v>DH14</v>
      </c>
      <c r="EO133" s="272" t="str">
        <f>VLOOKUP(C133,Inscription!A:N,2)</f>
        <v>Balise77</v>
      </c>
      <c r="EP133" s="272" t="str">
        <f>VLOOKUP(C133,Inscription!A:N,6)</f>
        <v>31-1</v>
      </c>
      <c r="EQ133" s="272" t="s">
        <v>877</v>
      </c>
      <c r="ER133" s="272" t="str">
        <f>VLOOKUP(C133,Inscription!A:N,11)</f>
        <v>JAUNE</v>
      </c>
    </row>
    <row r="134" spans="1:148" hidden="1" x14ac:dyDescent="0.25">
      <c r="A134" s="2">
        <v>50</v>
      </c>
      <c r="B134" s="243">
        <v>44373.660451388889</v>
      </c>
      <c r="C134" s="248">
        <v>1020715</v>
      </c>
      <c r="L134" s="2" t="s">
        <v>805</v>
      </c>
      <c r="M134" s="244">
        <v>0.58831018518518519</v>
      </c>
      <c r="O134" s="2" t="s">
        <v>805</v>
      </c>
      <c r="P134" s="244">
        <v>0.59018518518518526</v>
      </c>
      <c r="U134" s="2" t="s">
        <v>805</v>
      </c>
      <c r="V134" s="244">
        <v>0.60672453703703699</v>
      </c>
      <c r="Z134" s="2" t="s">
        <v>874</v>
      </c>
      <c r="AA134" s="2" t="s">
        <v>630</v>
      </c>
      <c r="AC134" s="2" t="s">
        <v>281</v>
      </c>
      <c r="AS134" s="2">
        <v>12</v>
      </c>
      <c r="AT134" s="2">
        <v>39</v>
      </c>
      <c r="AU134" s="2" t="s">
        <v>805</v>
      </c>
      <c r="AV134" s="244">
        <v>0.59104166666666669</v>
      </c>
      <c r="AW134" s="2">
        <v>31</v>
      </c>
      <c r="AX134" s="303">
        <f t="shared" si="12"/>
        <v>9.1435185185184675E-4</v>
      </c>
      <c r="AY134" s="304">
        <v>0.59195601851851853</v>
      </c>
      <c r="AZ134" s="2">
        <v>40</v>
      </c>
      <c r="BA134" s="303">
        <f t="shared" si="13"/>
        <v>1.4351851851851505E-3</v>
      </c>
      <c r="BB134" s="304">
        <v>0.59339120370370368</v>
      </c>
      <c r="BC134" s="2">
        <v>32</v>
      </c>
      <c r="BD134" s="303">
        <f t="shared" si="14"/>
        <v>2.0254629629629095E-3</v>
      </c>
      <c r="BE134" s="304">
        <v>0.59541666666666659</v>
      </c>
      <c r="BF134" s="2">
        <v>38</v>
      </c>
      <c r="BG134" s="303">
        <f t="shared" si="15"/>
        <v>1.3425925925927285E-3</v>
      </c>
      <c r="BH134" s="304">
        <v>0.59675925925925932</v>
      </c>
      <c r="BI134" s="2">
        <v>33</v>
      </c>
      <c r="BJ134" s="303">
        <f t="shared" si="16"/>
        <v>1.0532407407406463E-3</v>
      </c>
      <c r="BK134" s="304">
        <v>0.59781249999999997</v>
      </c>
      <c r="BL134" s="2">
        <v>42</v>
      </c>
      <c r="BM134" s="303">
        <f t="shared" si="17"/>
        <v>1.4930555555555669E-3</v>
      </c>
      <c r="BN134" s="304">
        <v>0.59930555555555554</v>
      </c>
      <c r="BO134" s="2">
        <v>34</v>
      </c>
      <c r="BP134" s="303">
        <f t="shared" si="18"/>
        <v>8.4490740740739145E-4</v>
      </c>
      <c r="BQ134" s="304">
        <v>0.60015046296296293</v>
      </c>
      <c r="BR134" s="2">
        <v>37</v>
      </c>
      <c r="BS134" s="303">
        <f t="shared" si="19"/>
        <v>1.5162037037037557E-3</v>
      </c>
      <c r="BT134" s="304">
        <v>0.60166666666666668</v>
      </c>
      <c r="BU134" s="2">
        <v>35</v>
      </c>
      <c r="BV134" s="303">
        <f t="shared" si="20"/>
        <v>1.4120370370369617E-3</v>
      </c>
      <c r="BW134" s="304">
        <v>0.60307870370370364</v>
      </c>
      <c r="BX134" s="2">
        <v>41</v>
      </c>
      <c r="BY134" s="303">
        <f t="shared" si="21"/>
        <v>1.0763888888889461E-3</v>
      </c>
      <c r="BZ134" s="304">
        <v>0.60415509259259259</v>
      </c>
      <c r="CA134" s="2">
        <v>36</v>
      </c>
      <c r="CB134" s="303">
        <f t="shared" si="22"/>
        <v>1.4467592592593004E-3</v>
      </c>
      <c r="CC134" s="304">
        <v>0.60560185185185189</v>
      </c>
      <c r="EH134" s="276">
        <f t="shared" si="10"/>
        <v>1.2333333333332597</v>
      </c>
      <c r="EI134" s="277">
        <f t="shared" si="11"/>
        <v>23.816666666666499</v>
      </c>
      <c r="EJ134" s="277" t="str">
        <f>VLOOKUP(C134,Inscription!A:N,8)</f>
        <v>LEMONIER</v>
      </c>
      <c r="EK134" s="277" t="str">
        <f>VLOOKUP(C134,Inscription!A:N,9)</f>
        <v>VASSILY</v>
      </c>
      <c r="EL134" s="2" t="str">
        <f>VLOOKUP(C134,Inscription!A:N,3)</f>
        <v>OPA2</v>
      </c>
      <c r="EM134" s="2" t="str">
        <f>VLOOKUP(C134,Inscription!A:N,4)</f>
        <v>Mixte</v>
      </c>
      <c r="EN134" s="2" t="str">
        <f>VLOOKUP(C134,Inscription!A:N,5)</f>
        <v>DH12</v>
      </c>
      <c r="EO134" s="2" t="str">
        <f>VLOOKUP(C134,Inscription!A:N,2)</f>
        <v>OPA</v>
      </c>
      <c r="EP134" s="290" t="str">
        <f>VLOOKUP(C134,Inscription!A:N,6)</f>
        <v>22-1</v>
      </c>
      <c r="EQ134" s="272" t="s">
        <v>877</v>
      </c>
      <c r="ER134" s="272" t="str">
        <f>VLOOKUP(C134,Inscription!A:N,11)</f>
        <v>VERTE</v>
      </c>
    </row>
    <row r="135" spans="1:148" s="272" customFormat="1" hidden="1" x14ac:dyDescent="0.25">
      <c r="A135" s="272">
        <v>51</v>
      </c>
      <c r="B135" s="273">
        <v>44373.662592592591</v>
      </c>
      <c r="C135" s="279">
        <v>501481</v>
      </c>
      <c r="D135" s="2"/>
      <c r="E135" s="2"/>
      <c r="F135" s="2"/>
      <c r="G135" s="2"/>
      <c r="H135" s="2"/>
      <c r="I135" s="2"/>
      <c r="J135" s="2"/>
      <c r="K135" s="2"/>
      <c r="L135" s="2"/>
      <c r="M135" s="244">
        <v>0.99998842592592585</v>
      </c>
      <c r="N135" s="2"/>
      <c r="O135" s="2" t="s">
        <v>805</v>
      </c>
      <c r="P135" s="275">
        <v>0.59001157407407401</v>
      </c>
      <c r="Q135" s="2"/>
      <c r="R135" s="2"/>
      <c r="S135" s="2"/>
      <c r="T135" s="2"/>
      <c r="U135" s="2" t="s">
        <v>805</v>
      </c>
      <c r="V135" s="275">
        <v>0.61930555555555555</v>
      </c>
      <c r="W135" s="2"/>
      <c r="X135" s="2"/>
      <c r="Y135" s="2"/>
      <c r="Z135" s="272" t="s">
        <v>874</v>
      </c>
      <c r="AA135" s="272" t="s">
        <v>650</v>
      </c>
      <c r="AC135" s="2" t="s">
        <v>149</v>
      </c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72">
        <v>16</v>
      </c>
      <c r="AT135" s="272">
        <v>40</v>
      </c>
      <c r="AU135" s="272" t="s">
        <v>805</v>
      </c>
      <c r="AV135" s="275">
        <v>0.59075231481481483</v>
      </c>
      <c r="AW135" s="272">
        <v>40</v>
      </c>
      <c r="AX135" s="303">
        <f t="shared" si="12"/>
        <v>1.2152777777777457E-3</v>
      </c>
      <c r="AY135" s="303">
        <v>0.59196759259259257</v>
      </c>
      <c r="AZ135" s="272">
        <v>43</v>
      </c>
      <c r="BA135" s="303">
        <f t="shared" si="13"/>
        <v>7.7546296296304718E-4</v>
      </c>
      <c r="BB135" s="303">
        <v>0.59274305555555562</v>
      </c>
      <c r="BC135" s="272">
        <v>39</v>
      </c>
      <c r="BD135" s="303">
        <f t="shared" si="14"/>
        <v>3.2407407407406552E-3</v>
      </c>
      <c r="BE135" s="303">
        <v>0.59598379629629628</v>
      </c>
      <c r="BF135" s="272">
        <v>39</v>
      </c>
      <c r="BG135" s="303">
        <f t="shared" si="15"/>
        <v>8.217592592593137E-4</v>
      </c>
      <c r="BH135" s="303">
        <v>0.59680555555555559</v>
      </c>
      <c r="BI135" s="272">
        <v>44</v>
      </c>
      <c r="BJ135" s="303">
        <f t="shared" si="16"/>
        <v>3.5532407407407041E-3</v>
      </c>
      <c r="BK135" s="303">
        <v>0.60035879629629629</v>
      </c>
      <c r="BL135" s="272">
        <v>44</v>
      </c>
      <c r="BM135" s="303">
        <f t="shared" si="17"/>
        <v>1.6203703703703276E-3</v>
      </c>
      <c r="BN135" s="303">
        <v>0.60197916666666662</v>
      </c>
      <c r="BO135" s="272">
        <v>43</v>
      </c>
      <c r="BP135" s="303">
        <f t="shared" si="18"/>
        <v>1.3425925925926174E-3</v>
      </c>
      <c r="BQ135" s="303">
        <v>0.60332175925925924</v>
      </c>
      <c r="BR135" s="272">
        <v>48</v>
      </c>
      <c r="BS135" s="303">
        <f t="shared" si="19"/>
        <v>1.4236111111111116E-3</v>
      </c>
      <c r="BT135" s="303">
        <v>0.60474537037037035</v>
      </c>
      <c r="BU135" s="272">
        <v>48</v>
      </c>
      <c r="BV135" s="303">
        <f t="shared" si="20"/>
        <v>1.4004629629629228E-3</v>
      </c>
      <c r="BW135" s="303">
        <v>0.60614583333333327</v>
      </c>
      <c r="BX135" s="272">
        <v>45</v>
      </c>
      <c r="BY135" s="303">
        <f t="shared" si="21"/>
        <v>1.6203703703704386E-3</v>
      </c>
      <c r="BZ135" s="303">
        <v>0.60776620370370371</v>
      </c>
      <c r="CA135" s="272">
        <v>45</v>
      </c>
      <c r="CB135" s="303">
        <f t="shared" si="22"/>
        <v>1.7245370370370106E-3</v>
      </c>
      <c r="CC135" s="303">
        <v>0.60949074074074072</v>
      </c>
      <c r="CD135" s="272">
        <v>47</v>
      </c>
      <c r="CE135" s="272" t="s">
        <v>805</v>
      </c>
      <c r="CF135" s="272">
        <v>0.61101851851851852</v>
      </c>
      <c r="CG135" s="272">
        <v>47</v>
      </c>
      <c r="CH135" s="272" t="s">
        <v>805</v>
      </c>
      <c r="CI135" s="272">
        <v>0.6131712962962963</v>
      </c>
      <c r="CJ135" s="272">
        <v>46</v>
      </c>
      <c r="CK135" s="272" t="s">
        <v>805</v>
      </c>
      <c r="CL135" s="272">
        <v>0.61576388888888889</v>
      </c>
      <c r="CM135" s="272">
        <v>46</v>
      </c>
      <c r="CN135" s="272" t="s">
        <v>805</v>
      </c>
      <c r="CO135" s="272">
        <v>0.61870370370370364</v>
      </c>
      <c r="EH135" s="276">
        <f t="shared" si="10"/>
        <v>1.0666666666667801</v>
      </c>
      <c r="EI135" s="277">
        <f t="shared" si="11"/>
        <v>42.183333333333422</v>
      </c>
      <c r="EJ135" s="277" t="str">
        <f>VLOOKUP(C135,Inscription!A:N,8)</f>
        <v>TESSE</v>
      </c>
      <c r="EK135" s="277" t="str">
        <f>VLOOKUP(C135,Inscription!A:N,9)</f>
        <v>ZÉLIE</v>
      </c>
      <c r="EL135" s="272" t="str">
        <f>VLOOKUP(C135,Inscription!A:N,3)</f>
        <v>ASQ'O 3</v>
      </c>
      <c r="EM135" s="272" t="str">
        <f>VLOOKUP(C135,Inscription!A:N,4)</f>
        <v>Mixte</v>
      </c>
      <c r="EN135" s="272" t="str">
        <f>VLOOKUP(C135,Inscription!A:N,5)</f>
        <v>DH14</v>
      </c>
      <c r="EO135" s="272" t="str">
        <f>VLOOKUP(C135,Inscription!A:N,2)</f>
        <v>ASQO</v>
      </c>
      <c r="EP135" s="272" t="str">
        <f>VLOOKUP(C135,Inscription!A:N,6)</f>
        <v>35-1</v>
      </c>
      <c r="EQ135" s="272" t="s">
        <v>877</v>
      </c>
      <c r="ER135" s="272" t="str">
        <f>VLOOKUP(C135,Inscription!A:N,11)</f>
        <v>SO</v>
      </c>
    </row>
    <row r="136" spans="1:148" s="272" customFormat="1" hidden="1" x14ac:dyDescent="0.25">
      <c r="A136" s="272">
        <v>52</v>
      </c>
      <c r="B136" s="273">
        <v>44373.662708333337</v>
      </c>
      <c r="C136" s="279">
        <v>2086249</v>
      </c>
      <c r="D136" s="2"/>
      <c r="E136" s="2"/>
      <c r="F136" s="2"/>
      <c r="G136" s="2"/>
      <c r="H136" s="2"/>
      <c r="I136" s="2"/>
      <c r="J136" s="2"/>
      <c r="K136" s="2"/>
      <c r="L136" s="2" t="s">
        <v>805</v>
      </c>
      <c r="M136" s="244">
        <v>0.58687500000000004</v>
      </c>
      <c r="N136" s="2"/>
      <c r="O136" s="2" t="s">
        <v>805</v>
      </c>
      <c r="P136" s="275">
        <v>0.5901157407407408</v>
      </c>
      <c r="Q136" s="2"/>
      <c r="R136" s="2"/>
      <c r="S136" s="2"/>
      <c r="T136" s="2"/>
      <c r="U136" s="2" t="s">
        <v>805</v>
      </c>
      <c r="V136" s="275">
        <v>0.61929398148148151</v>
      </c>
      <c r="W136" s="2"/>
      <c r="X136" s="2"/>
      <c r="Y136" s="2"/>
      <c r="Z136" s="272" t="s">
        <v>874</v>
      </c>
      <c r="AA136" s="272" t="s">
        <v>904</v>
      </c>
      <c r="AC136" s="2" t="s">
        <v>142</v>
      </c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72">
        <v>16</v>
      </c>
      <c r="AT136" s="272">
        <v>46</v>
      </c>
      <c r="AU136" s="272" t="s">
        <v>805</v>
      </c>
      <c r="AV136" s="275">
        <v>0.59190972222222216</v>
      </c>
      <c r="AW136" s="272">
        <v>46</v>
      </c>
      <c r="AX136" s="303">
        <f t="shared" si="12"/>
        <v>2.1412037037037424E-3</v>
      </c>
      <c r="AY136" s="303">
        <v>0.5940509259259259</v>
      </c>
      <c r="AZ136" s="272">
        <v>40</v>
      </c>
      <c r="BA136" s="303">
        <f t="shared" si="13"/>
        <v>1.3310185185185786E-3</v>
      </c>
      <c r="BB136" s="303">
        <v>0.59538194444444448</v>
      </c>
      <c r="BC136" s="272">
        <v>40</v>
      </c>
      <c r="BD136" s="303">
        <f t="shared" si="14"/>
        <v>1.3541666666666563E-3</v>
      </c>
      <c r="BE136" s="303">
        <v>0.59673611111111113</v>
      </c>
      <c r="BF136" s="272">
        <v>43</v>
      </c>
      <c r="BG136" s="303">
        <f t="shared" si="15"/>
        <v>1.087962962962874E-3</v>
      </c>
      <c r="BH136" s="303">
        <v>0.59782407407407401</v>
      </c>
      <c r="BI136" s="272">
        <v>43</v>
      </c>
      <c r="BJ136" s="303">
        <f t="shared" si="16"/>
        <v>8.6805555555558023E-4</v>
      </c>
      <c r="BK136" s="303">
        <v>0.59869212962962959</v>
      </c>
      <c r="BL136" s="272">
        <v>39</v>
      </c>
      <c r="BM136" s="303">
        <f t="shared" si="17"/>
        <v>1.4004629629630339E-3</v>
      </c>
      <c r="BN136" s="303">
        <v>0.60009259259259262</v>
      </c>
      <c r="BO136" s="272">
        <v>39</v>
      </c>
      <c r="BP136" s="303">
        <f t="shared" si="18"/>
        <v>8.9120370370365798E-4</v>
      </c>
      <c r="BQ136" s="303">
        <v>0.60098379629629628</v>
      </c>
      <c r="BR136" s="272">
        <v>48</v>
      </c>
      <c r="BS136" s="303">
        <f t="shared" si="19"/>
        <v>1.8865740740741099E-3</v>
      </c>
      <c r="BT136" s="303">
        <v>0.60287037037037039</v>
      </c>
      <c r="BU136" s="272">
        <v>48</v>
      </c>
      <c r="BV136" s="303">
        <f t="shared" si="20"/>
        <v>1.7013888888889328E-3</v>
      </c>
      <c r="BW136" s="303">
        <v>0.60457175925925932</v>
      </c>
      <c r="BX136" s="272">
        <v>44</v>
      </c>
      <c r="BY136" s="303">
        <f t="shared" si="21"/>
        <v>1.3657407407406952E-3</v>
      </c>
      <c r="BZ136" s="303">
        <v>0.60593750000000002</v>
      </c>
      <c r="CA136" s="272">
        <v>44</v>
      </c>
      <c r="CB136" s="303">
        <f t="shared" si="22"/>
        <v>1.9328703703703765E-3</v>
      </c>
      <c r="CC136" s="303">
        <v>0.60787037037037039</v>
      </c>
      <c r="CD136" s="272">
        <v>45</v>
      </c>
      <c r="CE136" s="272" t="s">
        <v>805</v>
      </c>
      <c r="CF136" s="272">
        <v>0.61136574074074079</v>
      </c>
      <c r="CG136" s="272">
        <v>45</v>
      </c>
      <c r="CH136" s="272" t="s">
        <v>805</v>
      </c>
      <c r="CI136" s="272">
        <v>0.61383101851851851</v>
      </c>
      <c r="CJ136" s="272">
        <v>47</v>
      </c>
      <c r="CK136" s="272" t="s">
        <v>805</v>
      </c>
      <c r="CL136" s="272">
        <v>0.61743055555555559</v>
      </c>
      <c r="CM136" s="272">
        <v>32</v>
      </c>
      <c r="CN136" s="272" t="s">
        <v>805</v>
      </c>
      <c r="CO136" s="272">
        <v>0.61907407407407411</v>
      </c>
      <c r="EH136" s="276">
        <f t="shared" si="10"/>
        <v>2.583333333333151</v>
      </c>
      <c r="EI136" s="277">
        <f t="shared" si="11"/>
        <v>42.016666666666623</v>
      </c>
      <c r="EJ136" s="277" t="str">
        <f>VLOOKUP(C136,Inscription!A:N,8)</f>
        <v/>
      </c>
      <c r="EK136" s="277" t="str">
        <f>VLOOKUP(C136,Inscription!A:N,9)</f>
        <v>NOLWENN</v>
      </c>
      <c r="EL136" s="272" t="str">
        <f>VLOOKUP(C136,Inscription!A:N,3)</f>
        <v>ESPADCOLE</v>
      </c>
      <c r="EM136" s="272" t="str">
        <f>VLOOKUP(C136,Inscription!A:N,4)</f>
        <v>Mixte</v>
      </c>
      <c r="EN136" s="272" t="str">
        <f>VLOOKUP(C136,Inscription!A:N,5)</f>
        <v>DH14</v>
      </c>
      <c r="EO136" s="272" t="str">
        <f>VLOOKUP(C136,Inscription!A:N,2)</f>
        <v>ESPAD</v>
      </c>
      <c r="EP136" s="272" t="str">
        <f>VLOOKUP(C136,Inscription!A:N,6)</f>
        <v>36-1</v>
      </c>
      <c r="EQ136" s="272" t="s">
        <v>877</v>
      </c>
      <c r="ER136" s="272" t="str">
        <f>VLOOKUP(C136,Inscription!A:N,11)</f>
        <v>SO</v>
      </c>
    </row>
    <row r="137" spans="1:148" s="272" customFormat="1" hidden="1" x14ac:dyDescent="0.25">
      <c r="A137" s="272">
        <v>53</v>
      </c>
      <c r="B137" s="273">
        <v>44373.665659722225</v>
      </c>
      <c r="C137" s="274">
        <v>2061522</v>
      </c>
      <c r="D137" s="2"/>
      <c r="E137" s="2"/>
      <c r="F137" s="2"/>
      <c r="G137" s="2"/>
      <c r="H137" s="2"/>
      <c r="I137" s="2"/>
      <c r="J137" s="2"/>
      <c r="K137" s="2"/>
      <c r="L137" s="2" t="s">
        <v>805</v>
      </c>
      <c r="M137" s="244">
        <v>0.58775462962962965</v>
      </c>
      <c r="N137" s="2"/>
      <c r="O137" s="2" t="s">
        <v>805</v>
      </c>
      <c r="P137" s="275">
        <v>0.5901967592592593</v>
      </c>
      <c r="Q137" s="2"/>
      <c r="R137" s="2"/>
      <c r="S137" s="2"/>
      <c r="T137" s="2"/>
      <c r="U137" s="2" t="s">
        <v>805</v>
      </c>
      <c r="V137" s="275">
        <v>0.61430555555555555</v>
      </c>
      <c r="W137" s="2"/>
      <c r="X137" s="2"/>
      <c r="Y137" s="2"/>
      <c r="Z137" s="272" t="s">
        <v>874</v>
      </c>
      <c r="AA137" s="272">
        <v>2061522</v>
      </c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72">
        <v>16</v>
      </c>
      <c r="AT137" s="272">
        <v>46</v>
      </c>
      <c r="AU137" s="272" t="s">
        <v>805</v>
      </c>
      <c r="AV137" s="275">
        <v>0.59179398148148155</v>
      </c>
      <c r="AW137" s="272">
        <v>46</v>
      </c>
      <c r="AX137" s="303">
        <f t="shared" si="12"/>
        <v>1.7245370370368995E-3</v>
      </c>
      <c r="AY137" s="303">
        <v>0.59351851851851845</v>
      </c>
      <c r="AZ137" s="272">
        <v>47</v>
      </c>
      <c r="BA137" s="303">
        <f t="shared" si="13"/>
        <v>1.3425925925927285E-3</v>
      </c>
      <c r="BB137" s="303">
        <v>0.59486111111111117</v>
      </c>
      <c r="BC137" s="272">
        <v>47</v>
      </c>
      <c r="BD137" s="303">
        <f t="shared" si="14"/>
        <v>1.2731481481480511E-3</v>
      </c>
      <c r="BE137" s="303">
        <v>0.59613425925925922</v>
      </c>
      <c r="BF137" s="272">
        <v>45</v>
      </c>
      <c r="BG137" s="303">
        <f t="shared" si="15"/>
        <v>1.7939814814815769E-3</v>
      </c>
      <c r="BH137" s="303">
        <v>0.5979282407407408</v>
      </c>
      <c r="BI137" s="272">
        <v>45</v>
      </c>
      <c r="BJ137" s="303">
        <f t="shared" si="16"/>
        <v>1.9444444444444153E-3</v>
      </c>
      <c r="BK137" s="303">
        <v>0.59987268518518522</v>
      </c>
      <c r="BL137" s="272">
        <v>44</v>
      </c>
      <c r="BM137" s="303">
        <f t="shared" si="17"/>
        <v>8.796296296296191E-4</v>
      </c>
      <c r="BN137" s="303">
        <v>0.60075231481481484</v>
      </c>
      <c r="BO137" s="272">
        <v>44</v>
      </c>
      <c r="BP137" s="303">
        <f t="shared" si="18"/>
        <v>2.4189814814814525E-3</v>
      </c>
      <c r="BQ137" s="303">
        <v>0.60317129629629629</v>
      </c>
      <c r="BR137" s="272">
        <v>48</v>
      </c>
      <c r="BS137" s="303">
        <f t="shared" si="19"/>
        <v>1.4930555555555669E-3</v>
      </c>
      <c r="BT137" s="303">
        <v>0.60466435185185186</v>
      </c>
      <c r="BU137" s="272">
        <v>48</v>
      </c>
      <c r="BV137" s="303">
        <f t="shared" si="20"/>
        <v>1.5625000000000222E-3</v>
      </c>
      <c r="BW137" s="303">
        <v>0.60622685185185188</v>
      </c>
      <c r="BX137" s="272">
        <v>39</v>
      </c>
      <c r="BY137" s="303">
        <f t="shared" si="21"/>
        <v>1.0416666666666075E-3</v>
      </c>
      <c r="BZ137" s="303">
        <v>0.60726851851851849</v>
      </c>
      <c r="CA137" s="272">
        <v>39</v>
      </c>
      <c r="CB137" s="303">
        <f t="shared" si="22"/>
        <v>3.4259259259259434E-3</v>
      </c>
      <c r="CC137" s="303">
        <v>0.61069444444444443</v>
      </c>
      <c r="CD137" s="272">
        <v>43</v>
      </c>
      <c r="CE137" s="272" t="s">
        <v>805</v>
      </c>
      <c r="CF137" s="272">
        <v>0.61106481481481478</v>
      </c>
      <c r="CG137" s="272">
        <v>43</v>
      </c>
      <c r="CH137" s="272" t="s">
        <v>805</v>
      </c>
      <c r="CI137" s="272">
        <v>0.61189814814814814</v>
      </c>
      <c r="CJ137" s="272">
        <v>40</v>
      </c>
      <c r="CK137" s="272" t="s">
        <v>805</v>
      </c>
      <c r="CL137" s="272">
        <v>0.6130092592592592</v>
      </c>
      <c r="CM137" s="272">
        <v>40</v>
      </c>
      <c r="CN137" s="272" t="s">
        <v>805</v>
      </c>
      <c r="CO137" s="272">
        <v>0.61398148148148146</v>
      </c>
      <c r="EH137" s="276">
        <f t="shared" si="10"/>
        <v>2.3000000000000398</v>
      </c>
      <c r="EI137" s="277">
        <f t="shared" si="11"/>
        <v>34.716666666666605</v>
      </c>
      <c r="EJ137" s="277" t="str">
        <f>VLOOKUP(C137,Inscription!A:N,8)</f>
        <v>GIRARD</v>
      </c>
      <c r="EK137" s="277" t="str">
        <f>VLOOKUP(C137,Inscription!A:N,9)</f>
        <v>Camille</v>
      </c>
      <c r="EL137" s="272" t="str">
        <f>VLOOKUP(C137,Inscription!A:N,3)</f>
        <v>COLE2</v>
      </c>
      <c r="EM137" s="272" t="str">
        <f>VLOOKUP(C137,Inscription!A:N,4)</f>
        <v>Dame</v>
      </c>
      <c r="EN137" s="272" t="str">
        <f>VLOOKUP(C137,Inscription!A:N,5)</f>
        <v>DH14</v>
      </c>
      <c r="EO137" s="272" t="str">
        <f>VLOOKUP(C137,Inscription!A:N,2)</f>
        <v>COLE</v>
      </c>
      <c r="EP137" s="272" t="str">
        <f>VLOOKUP(C137,Inscription!A:N,6)</f>
        <v>43-1</v>
      </c>
      <c r="EQ137" s="272" t="s">
        <v>877</v>
      </c>
      <c r="ER137" s="272" t="str">
        <f>VLOOKUP(C137,Inscription!A:N,11)</f>
        <v>BLEUE</v>
      </c>
    </row>
    <row r="138" spans="1:148" s="290" customFormat="1" hidden="1" x14ac:dyDescent="0.25">
      <c r="A138" s="290">
        <v>54</v>
      </c>
      <c r="B138" s="300">
        <v>44373.665694444448</v>
      </c>
      <c r="C138" s="301">
        <v>2049174</v>
      </c>
      <c r="D138" s="2"/>
      <c r="E138" s="2"/>
      <c r="F138" s="2"/>
      <c r="G138" s="2"/>
      <c r="H138" s="2"/>
      <c r="I138" s="2"/>
      <c r="J138" s="2"/>
      <c r="K138" s="2"/>
      <c r="L138" s="2" t="s">
        <v>805</v>
      </c>
      <c r="M138" s="244">
        <v>0.53995370370370377</v>
      </c>
      <c r="N138" s="2"/>
      <c r="O138" s="2" t="s">
        <v>805</v>
      </c>
      <c r="P138" s="302">
        <v>0.54412037037037042</v>
      </c>
      <c r="Q138" s="2"/>
      <c r="R138" s="2"/>
      <c r="S138" s="2"/>
      <c r="T138" s="2"/>
      <c r="U138" s="2" t="s">
        <v>805</v>
      </c>
      <c r="V138" s="302">
        <v>0.56329861111111112</v>
      </c>
      <c r="W138" s="2"/>
      <c r="X138" s="2"/>
      <c r="Y138" s="2"/>
      <c r="Z138" s="290" t="s">
        <v>905</v>
      </c>
      <c r="AA138" s="290" t="s">
        <v>638</v>
      </c>
      <c r="AC138" s="2" t="s">
        <v>13</v>
      </c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90">
        <v>10</v>
      </c>
      <c r="AT138" s="290">
        <v>112</v>
      </c>
      <c r="AU138" s="290" t="s">
        <v>805</v>
      </c>
      <c r="AV138" s="302">
        <v>0.54748842592592595</v>
      </c>
      <c r="AW138" s="290">
        <v>103</v>
      </c>
      <c r="AX138" s="290" t="s">
        <v>805</v>
      </c>
      <c r="AY138" s="290">
        <v>0.54828703703703707</v>
      </c>
      <c r="AZ138" s="290">
        <v>126</v>
      </c>
      <c r="BA138" s="303">
        <v>4.5138888888895945E-4</v>
      </c>
      <c r="BB138" s="290">
        <v>0.54967592592592596</v>
      </c>
      <c r="BC138" s="290">
        <v>117</v>
      </c>
      <c r="BD138" s="290" t="s">
        <v>805</v>
      </c>
      <c r="BE138" s="290">
        <v>0.55015046296296299</v>
      </c>
      <c r="BF138" s="290">
        <v>120</v>
      </c>
      <c r="BG138" s="290" t="s">
        <v>805</v>
      </c>
      <c r="BH138" s="290">
        <v>0.55115740740740737</v>
      </c>
      <c r="BI138" s="290">
        <v>127</v>
      </c>
      <c r="BJ138" s="290" t="s">
        <v>805</v>
      </c>
      <c r="BK138" s="290">
        <v>0.55175925925925928</v>
      </c>
      <c r="BL138" s="290">
        <v>129</v>
      </c>
      <c r="BM138" s="290" t="s">
        <v>805</v>
      </c>
      <c r="BN138" s="290">
        <v>0.55304398148148148</v>
      </c>
      <c r="BO138" s="290">
        <v>118</v>
      </c>
      <c r="BP138" s="290" t="s">
        <v>805</v>
      </c>
      <c r="BQ138" s="290">
        <v>0.55557870370370377</v>
      </c>
      <c r="BR138" s="290">
        <v>124</v>
      </c>
      <c r="BS138" s="290" t="s">
        <v>805</v>
      </c>
      <c r="BT138" s="290">
        <v>0.55687500000000001</v>
      </c>
      <c r="BU138" s="290">
        <v>100</v>
      </c>
      <c r="BV138" s="290" t="s">
        <v>805</v>
      </c>
      <c r="BW138" s="290">
        <v>0.55943287037037037</v>
      </c>
      <c r="EH138" s="291">
        <f t="shared" si="10"/>
        <v>4.8499999999999588</v>
      </c>
      <c r="EI138" s="292">
        <f t="shared" si="11"/>
        <v>27.616666666666614</v>
      </c>
      <c r="EJ138" s="277" t="str">
        <f>VLOOKUP(C138,Inscription!A:N,8)</f>
        <v>COLOMBIER POCHARD</v>
      </c>
      <c r="EK138" s="277" t="str">
        <f>VLOOKUP(C138,Inscription!A:N,9)</f>
        <v>Elisa</v>
      </c>
      <c r="EL138" s="290" t="str">
        <f>VLOOKUP(C138,Inscription!A:N,3)</f>
        <v>COLE2</v>
      </c>
      <c r="EM138" s="290" t="str">
        <f>VLOOKUP(C138,Inscription!A:N,4)</f>
        <v>Dame</v>
      </c>
      <c r="EN138" s="290" t="str">
        <f>VLOOKUP(C138,Inscription!A:N,5)</f>
        <v>DH14</v>
      </c>
      <c r="EO138" s="290" t="str">
        <f>VLOOKUP(C138,Inscription!A:N,2)</f>
        <v>COLE</v>
      </c>
      <c r="EP138" s="290" t="str">
        <f>VLOOKUP(C138,Inscription!A:N,6)</f>
        <v>43-2</v>
      </c>
      <c r="EQ138" s="272" t="s">
        <v>877</v>
      </c>
      <c r="ER138" s="272" t="str">
        <f>VLOOKUP(C138,Inscription!A:N,11)</f>
        <v>BLEUE</v>
      </c>
    </row>
    <row r="139" spans="1:148" s="272" customFormat="1" hidden="1" x14ac:dyDescent="0.25">
      <c r="A139" s="272">
        <v>55</v>
      </c>
      <c r="B139" s="273">
        <v>44373.66615740741</v>
      </c>
      <c r="C139" s="279">
        <v>38517</v>
      </c>
      <c r="D139" s="2"/>
      <c r="E139" s="2"/>
      <c r="F139" s="2"/>
      <c r="G139" s="2"/>
      <c r="H139" s="2"/>
      <c r="I139" s="2"/>
      <c r="J139" s="2"/>
      <c r="K139" s="2"/>
      <c r="L139" s="2"/>
      <c r="M139" s="244">
        <v>0.99998842592592585</v>
      </c>
      <c r="N139" s="2"/>
      <c r="O139" s="2"/>
      <c r="P139" s="275">
        <v>0.59002314814814816</v>
      </c>
      <c r="Q139" s="2"/>
      <c r="R139" s="2"/>
      <c r="S139" s="2"/>
      <c r="T139" s="2"/>
      <c r="U139" s="2"/>
      <c r="V139" s="275">
        <v>0.62265046296296289</v>
      </c>
      <c r="W139" s="2"/>
      <c r="X139" s="2"/>
      <c r="Y139" s="2"/>
      <c r="Z139" s="272" t="s">
        <v>874</v>
      </c>
      <c r="AA139" s="272" t="s">
        <v>648</v>
      </c>
      <c r="AC139" s="2" t="s">
        <v>281</v>
      </c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72">
        <v>17</v>
      </c>
      <c r="AT139" s="272">
        <v>39</v>
      </c>
      <c r="AV139" s="275">
        <v>0.59163194444444445</v>
      </c>
      <c r="AW139" s="272">
        <v>35</v>
      </c>
      <c r="AX139" s="303">
        <f t="shared" ref="AX139:AX141" si="23">AY139-AV139</f>
        <v>4.5138888888895945E-4</v>
      </c>
      <c r="AY139" s="303">
        <v>0.59208333333333341</v>
      </c>
      <c r="AZ139" s="272">
        <v>40</v>
      </c>
      <c r="BA139" s="303">
        <f t="shared" ref="BA139:BA141" si="24">BB139-AY139</f>
        <v>1.6319444444443665E-3</v>
      </c>
      <c r="BB139" s="303">
        <v>0.59371527777777777</v>
      </c>
      <c r="BC139" s="272">
        <v>40</v>
      </c>
      <c r="BD139" s="303">
        <f t="shared" ref="BD139:BD141" si="25">BE139-BB139</f>
        <v>1.481481481481417E-3</v>
      </c>
      <c r="BE139" s="303">
        <v>0.59519675925925919</v>
      </c>
      <c r="BF139" s="272">
        <v>43</v>
      </c>
      <c r="BG139" s="303">
        <f t="shared" ref="BG139:BG141" si="26">BH139-BE139</f>
        <v>7.8703703703708605E-4</v>
      </c>
      <c r="BH139" s="303">
        <v>0.59598379629629628</v>
      </c>
      <c r="BI139" s="272">
        <v>43</v>
      </c>
      <c r="BJ139" s="303">
        <f t="shared" ref="BJ139:BJ141" si="27">BK139-BH139</f>
        <v>8.5648148148154135E-4</v>
      </c>
      <c r="BK139" s="303">
        <v>0.59684027777777782</v>
      </c>
      <c r="BL139" s="272">
        <v>44</v>
      </c>
      <c r="BM139" s="303">
        <f t="shared" ref="BM139:BM141" si="28">BN139-BK139</f>
        <v>1.5509259259258723E-3</v>
      </c>
      <c r="BN139" s="303">
        <v>0.59839120370370369</v>
      </c>
      <c r="BO139" s="272">
        <v>44</v>
      </c>
      <c r="BP139" s="303">
        <f t="shared" ref="BP139:BP141" si="29">BQ139-BN139</f>
        <v>1.979166666666643E-3</v>
      </c>
      <c r="BQ139" s="303">
        <v>0.60037037037037033</v>
      </c>
      <c r="BR139" s="272">
        <v>45</v>
      </c>
      <c r="BS139" s="303">
        <f t="shared" ref="BS139:BS141" si="30">BT139-BQ139</f>
        <v>2.4884259259259078E-3</v>
      </c>
      <c r="BT139" s="303">
        <v>0.60285879629629624</v>
      </c>
      <c r="BU139" s="272">
        <v>45</v>
      </c>
      <c r="BV139" s="303">
        <f t="shared" ref="BV139:BV141" si="31">BW139-BT139</f>
        <v>1.979166666666754E-3</v>
      </c>
      <c r="BW139" s="303">
        <v>0.60483796296296299</v>
      </c>
      <c r="BX139" s="272">
        <v>48</v>
      </c>
      <c r="BY139" s="303">
        <f t="shared" ref="BY139:BY141" si="32">BZ139-BW139</f>
        <v>1.8634259259259212E-3</v>
      </c>
      <c r="BZ139" s="303">
        <v>0.60670138888888892</v>
      </c>
      <c r="CA139" s="272">
        <v>48</v>
      </c>
      <c r="CB139" s="303">
        <f t="shared" ref="CB139:CB141" si="33">CC139-BZ139</f>
        <v>1.7708333333332771E-3</v>
      </c>
      <c r="CC139" s="303">
        <v>0.60847222222222219</v>
      </c>
      <c r="CD139" s="272">
        <v>47</v>
      </c>
      <c r="CF139" s="272">
        <v>0.6111805555555555</v>
      </c>
      <c r="CG139" s="272">
        <v>47</v>
      </c>
      <c r="CI139" s="272">
        <v>0.6135532407407408</v>
      </c>
      <c r="CJ139" s="272">
        <v>46</v>
      </c>
      <c r="CL139" s="272">
        <v>0.61909722222222219</v>
      </c>
      <c r="CM139" s="272">
        <v>46</v>
      </c>
      <c r="CO139" s="272">
        <v>0.62173611111111116</v>
      </c>
      <c r="CP139" s="272">
        <v>39</v>
      </c>
      <c r="CR139" s="272">
        <v>0.62259259259259259</v>
      </c>
      <c r="EH139" s="276">
        <f t="shared" si="10"/>
        <v>2.3166666666666558</v>
      </c>
      <c r="EI139" s="277">
        <f t="shared" si="11"/>
        <v>46.983333333333221</v>
      </c>
      <c r="EJ139" s="277" t="str">
        <f>VLOOKUP(C139,Inscription!A:N,8)</f>
        <v>DEVLIEGER</v>
      </c>
      <c r="EK139" s="277" t="str">
        <f>VLOOKUP(C139,Inscription!A:N,9)</f>
        <v>THIBAUT</v>
      </c>
      <c r="EL139" s="272" t="str">
        <f>VLOOKUP(C139,Inscription!A:N,3)</f>
        <v>VervinsO6</v>
      </c>
      <c r="EM139" s="272" t="str">
        <f>VLOOKUP(C139,Inscription!A:N,4)</f>
        <v>Homme</v>
      </c>
      <c r="EN139" s="272" t="str">
        <f>VLOOKUP(C139,Inscription!A:N,5)</f>
        <v>DH14</v>
      </c>
      <c r="EO139" s="272" t="str">
        <f>VLOOKUP(C139,Inscription!A:N,2)</f>
        <v>VervinsO</v>
      </c>
      <c r="EP139" s="272" t="str">
        <f>VLOOKUP(C139,Inscription!A:N,6)</f>
        <v>34-1</v>
      </c>
      <c r="EQ139" s="272" t="s">
        <v>877</v>
      </c>
      <c r="ER139" s="272" t="str">
        <f>VLOOKUP(C139,Inscription!A:N,11)</f>
        <v>SO</v>
      </c>
    </row>
    <row r="140" spans="1:148" s="272" customFormat="1" hidden="1" x14ac:dyDescent="0.25">
      <c r="A140" s="272">
        <v>56</v>
      </c>
      <c r="B140" s="273">
        <v>44373.666481481479</v>
      </c>
      <c r="C140" s="279">
        <v>1020700</v>
      </c>
      <c r="D140" s="2"/>
      <c r="E140" s="2"/>
      <c r="F140" s="2"/>
      <c r="G140" s="2"/>
      <c r="H140" s="2"/>
      <c r="I140" s="2"/>
      <c r="J140" s="2"/>
      <c r="K140" s="2"/>
      <c r="L140" s="2" t="s">
        <v>805</v>
      </c>
      <c r="M140" s="244">
        <v>0.5879861111111111</v>
      </c>
      <c r="N140" s="2"/>
      <c r="O140" s="2" t="s">
        <v>805</v>
      </c>
      <c r="P140" s="275">
        <v>0.59009259259259261</v>
      </c>
      <c r="Q140" s="2"/>
      <c r="R140" s="2"/>
      <c r="S140" s="2"/>
      <c r="T140" s="2"/>
      <c r="U140" s="2" t="s">
        <v>805</v>
      </c>
      <c r="V140" s="275">
        <v>0.61520833333333336</v>
      </c>
      <c r="W140" s="2"/>
      <c r="X140" s="2"/>
      <c r="Y140" s="2"/>
      <c r="Z140" s="272" t="s">
        <v>874</v>
      </c>
      <c r="AA140" s="272" t="s">
        <v>660</v>
      </c>
      <c r="AC140" s="2" t="s">
        <v>281</v>
      </c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72">
        <v>16</v>
      </c>
      <c r="AT140" s="272">
        <v>46</v>
      </c>
      <c r="AU140" s="272" t="s">
        <v>805</v>
      </c>
      <c r="AV140" s="275">
        <v>0.59163194444444445</v>
      </c>
      <c r="AW140" s="272">
        <v>46</v>
      </c>
      <c r="AX140" s="303">
        <f t="shared" si="23"/>
        <v>1.7129629629629717E-3</v>
      </c>
      <c r="AY140" s="303">
        <v>0.59334490740740742</v>
      </c>
      <c r="AZ140" s="272">
        <v>47</v>
      </c>
      <c r="BA140" s="303">
        <f t="shared" si="24"/>
        <v>1.1342592592592515E-3</v>
      </c>
      <c r="BB140" s="303">
        <v>0.59447916666666667</v>
      </c>
      <c r="BC140" s="272">
        <v>47</v>
      </c>
      <c r="BD140" s="303">
        <f t="shared" si="25"/>
        <v>1.5740740740740611E-3</v>
      </c>
      <c r="BE140" s="303">
        <v>0.59605324074074073</v>
      </c>
      <c r="BF140" s="272">
        <v>45</v>
      </c>
      <c r="BG140" s="303">
        <f t="shared" si="26"/>
        <v>2.5925925925925908E-3</v>
      </c>
      <c r="BH140" s="303">
        <v>0.59864583333333332</v>
      </c>
      <c r="BI140" s="272">
        <v>45</v>
      </c>
      <c r="BJ140" s="303">
        <f t="shared" si="27"/>
        <v>2.4884259259259078E-3</v>
      </c>
      <c r="BK140" s="303">
        <v>0.60113425925925923</v>
      </c>
      <c r="BL140" s="272">
        <v>44</v>
      </c>
      <c r="BM140" s="303">
        <f t="shared" si="28"/>
        <v>9.7222222222226318E-4</v>
      </c>
      <c r="BN140" s="303">
        <v>0.60210648148148149</v>
      </c>
      <c r="BO140" s="272">
        <v>44</v>
      </c>
      <c r="BP140" s="303">
        <f t="shared" si="29"/>
        <v>1.7939814814814659E-3</v>
      </c>
      <c r="BQ140" s="303">
        <v>0.60390046296296296</v>
      </c>
      <c r="BR140" s="272">
        <v>48</v>
      </c>
      <c r="BS140" s="303">
        <f t="shared" si="30"/>
        <v>2.2916666666666918E-3</v>
      </c>
      <c r="BT140" s="303">
        <v>0.60619212962962965</v>
      </c>
      <c r="BU140" s="272">
        <v>48</v>
      </c>
      <c r="BV140" s="303">
        <f t="shared" si="31"/>
        <v>1.3425925925925064E-3</v>
      </c>
      <c r="BW140" s="303">
        <v>0.60753472222222216</v>
      </c>
      <c r="BX140" s="272">
        <v>39</v>
      </c>
      <c r="BY140" s="303">
        <f t="shared" si="32"/>
        <v>3.1134259259260055E-3</v>
      </c>
      <c r="BZ140" s="303">
        <v>0.61064814814814816</v>
      </c>
      <c r="CA140" s="272">
        <v>39</v>
      </c>
      <c r="CB140" s="303">
        <f t="shared" si="33"/>
        <v>7.9861111111112493E-4</v>
      </c>
      <c r="CC140" s="303">
        <v>0.61144675925925929</v>
      </c>
      <c r="CD140" s="272">
        <v>43</v>
      </c>
      <c r="CE140" s="272" t="s">
        <v>805</v>
      </c>
      <c r="CF140" s="272">
        <v>0.61199074074074067</v>
      </c>
      <c r="CG140" s="272">
        <v>43</v>
      </c>
      <c r="CH140" s="272" t="s">
        <v>805</v>
      </c>
      <c r="CI140" s="272">
        <v>0.61291666666666667</v>
      </c>
      <c r="CJ140" s="272">
        <v>40</v>
      </c>
      <c r="CK140" s="272" t="s">
        <v>805</v>
      </c>
      <c r="CL140" s="272">
        <v>0.61395833333333327</v>
      </c>
      <c r="CM140" s="272">
        <v>40</v>
      </c>
      <c r="CN140" s="272" t="s">
        <v>805</v>
      </c>
      <c r="CO140" s="272">
        <v>0.61493055555555554</v>
      </c>
      <c r="EH140" s="276">
        <f t="shared" si="10"/>
        <v>2.2166666666666401</v>
      </c>
      <c r="EI140" s="277">
        <f t="shared" si="11"/>
        <v>36.166666666666671</v>
      </c>
      <c r="EJ140" s="277" t="str">
        <f>VLOOKUP(C140,Inscription!A:N,8)</f>
        <v>MAVET</v>
      </c>
      <c r="EK140" s="277" t="str">
        <f>VLOOKUP(C140,Inscription!A:N,9)</f>
        <v>JULES</v>
      </c>
      <c r="EL140" s="272" t="str">
        <f>VLOOKUP(C140,Inscription!A:N,3)</f>
        <v>VervinsO8</v>
      </c>
      <c r="EM140" s="272" t="str">
        <f>VLOOKUP(C140,Inscription!A:N,4)</f>
        <v>Mixte</v>
      </c>
      <c r="EN140" s="272" t="str">
        <f>VLOOKUP(C140,Inscription!A:N,5)</f>
        <v>DH14</v>
      </c>
      <c r="EO140" s="272" t="str">
        <f>VLOOKUP(C140,Inscription!A:N,2)</f>
        <v>VervinsO</v>
      </c>
      <c r="EP140" s="272" t="str">
        <f>VLOOKUP(C140,Inscription!A:N,6)</f>
        <v>41-1</v>
      </c>
      <c r="EQ140" s="272" t="s">
        <v>877</v>
      </c>
      <c r="ER140" s="272" t="str">
        <f>VLOOKUP(C140,Inscription!A:N,11)</f>
        <v>SO</v>
      </c>
    </row>
    <row r="141" spans="1:148" s="272" customFormat="1" hidden="1" x14ac:dyDescent="0.25">
      <c r="A141" s="272">
        <v>57</v>
      </c>
      <c r="B141" s="273">
        <v>44373.666620370372</v>
      </c>
      <c r="C141" s="279">
        <v>2039903</v>
      </c>
      <c r="D141" s="2"/>
      <c r="E141" s="2"/>
      <c r="F141" s="2"/>
      <c r="G141" s="2"/>
      <c r="H141" s="2"/>
      <c r="I141" s="2"/>
      <c r="J141" s="2"/>
      <c r="K141" s="2"/>
      <c r="L141" s="2" t="s">
        <v>805</v>
      </c>
      <c r="M141" s="244">
        <v>0.58693287037037034</v>
      </c>
      <c r="N141" s="2"/>
      <c r="O141" s="2" t="s">
        <v>805</v>
      </c>
      <c r="P141" s="275">
        <v>0.59</v>
      </c>
      <c r="Q141" s="2"/>
      <c r="R141" s="2"/>
      <c r="S141" s="2"/>
      <c r="T141" s="2"/>
      <c r="U141" s="2" t="s">
        <v>805</v>
      </c>
      <c r="V141" s="275">
        <v>0.62159722222222225</v>
      </c>
      <c r="W141" s="2"/>
      <c r="X141" s="2"/>
      <c r="Y141" s="2"/>
      <c r="Z141" s="272" t="s">
        <v>874</v>
      </c>
      <c r="AA141" s="272" t="s">
        <v>654</v>
      </c>
      <c r="AC141" s="2" t="s">
        <v>11</v>
      </c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72">
        <v>17</v>
      </c>
      <c r="AT141" s="272">
        <v>46</v>
      </c>
      <c r="AU141" s="272" t="s">
        <v>805</v>
      </c>
      <c r="AV141" s="275">
        <v>0.59168981481481475</v>
      </c>
      <c r="AW141" s="272">
        <v>46</v>
      </c>
      <c r="AX141" s="303">
        <f t="shared" si="23"/>
        <v>1.8865740740741099E-3</v>
      </c>
      <c r="AY141" s="303">
        <v>0.59357638888888886</v>
      </c>
      <c r="AZ141" s="272">
        <v>40</v>
      </c>
      <c r="BA141" s="303">
        <f t="shared" si="24"/>
        <v>9.7222222222226318E-4</v>
      </c>
      <c r="BB141" s="303">
        <v>0.59454861111111112</v>
      </c>
      <c r="BC141" s="272">
        <v>40</v>
      </c>
      <c r="BD141" s="303">
        <f t="shared" si="25"/>
        <v>1.2731481481481621E-3</v>
      </c>
      <c r="BE141" s="303">
        <v>0.59582175925925929</v>
      </c>
      <c r="BF141" s="272">
        <v>42</v>
      </c>
      <c r="BG141" s="303">
        <f t="shared" si="26"/>
        <v>5.138888888888804E-3</v>
      </c>
      <c r="BH141" s="303">
        <v>0.60096064814814809</v>
      </c>
      <c r="BI141" s="272">
        <v>47</v>
      </c>
      <c r="BJ141" s="303">
        <f t="shared" si="27"/>
        <v>1.782407407407427E-3</v>
      </c>
      <c r="BK141" s="303">
        <v>0.60274305555555552</v>
      </c>
      <c r="BL141" s="272">
        <v>45</v>
      </c>
      <c r="BM141" s="303">
        <f t="shared" si="28"/>
        <v>1.9444444444444153E-3</v>
      </c>
      <c r="BN141" s="303">
        <v>0.60468749999999993</v>
      </c>
      <c r="BO141" s="272">
        <v>45</v>
      </c>
      <c r="BP141" s="303">
        <f t="shared" si="29"/>
        <v>1.7939814814815769E-3</v>
      </c>
      <c r="BQ141" s="303">
        <v>0.60648148148148151</v>
      </c>
      <c r="BR141" s="272">
        <v>47</v>
      </c>
      <c r="BS141" s="303">
        <f t="shared" si="30"/>
        <v>2.0138888888888706E-3</v>
      </c>
      <c r="BT141" s="303">
        <v>0.60849537037037038</v>
      </c>
      <c r="BU141" s="272">
        <v>43</v>
      </c>
      <c r="BV141" s="303">
        <f t="shared" si="31"/>
        <v>1.3425925925926174E-3</v>
      </c>
      <c r="BW141" s="303">
        <v>0.609837962962963</v>
      </c>
      <c r="BX141" s="272">
        <v>43</v>
      </c>
      <c r="BY141" s="303">
        <f t="shared" si="32"/>
        <v>9.9537037037034093E-4</v>
      </c>
      <c r="BZ141" s="303">
        <v>0.61083333333333334</v>
      </c>
      <c r="CA141" s="272">
        <v>44</v>
      </c>
      <c r="CB141" s="303">
        <f t="shared" si="33"/>
        <v>1.5162037037036447E-3</v>
      </c>
      <c r="CC141" s="303">
        <v>0.61234953703703698</v>
      </c>
      <c r="CD141" s="272">
        <v>44</v>
      </c>
      <c r="CE141" s="272" t="s">
        <v>805</v>
      </c>
      <c r="CF141" s="272">
        <v>0.61486111111111108</v>
      </c>
      <c r="CG141" s="272">
        <v>39</v>
      </c>
      <c r="CH141" s="272" t="s">
        <v>805</v>
      </c>
      <c r="CI141" s="272">
        <v>0.61651620370370364</v>
      </c>
      <c r="CJ141" s="272">
        <v>39</v>
      </c>
      <c r="CK141" s="272" t="s">
        <v>805</v>
      </c>
      <c r="CL141" s="272">
        <v>0.61743055555555559</v>
      </c>
      <c r="CM141" s="272">
        <v>48</v>
      </c>
      <c r="CN141" s="272" t="s">
        <v>805</v>
      </c>
      <c r="CO141" s="272">
        <v>0.61965277777777772</v>
      </c>
      <c r="CP141" s="272">
        <v>48</v>
      </c>
      <c r="CQ141" s="272" t="s">
        <v>805</v>
      </c>
      <c r="CR141" s="272">
        <v>0.62109953703703702</v>
      </c>
      <c r="EH141" s="276">
        <f t="shared" si="10"/>
        <v>2.4333333333332874</v>
      </c>
      <c r="EI141" s="277">
        <f t="shared" si="11"/>
        <v>45.500000000000078</v>
      </c>
      <c r="EJ141" s="277" t="str">
        <f>VLOOKUP(C141,Inscription!A:N,8)</f>
        <v>LE ROY</v>
      </c>
      <c r="EK141" s="277" t="str">
        <f>VLOOKUP(C141,Inscription!A:N,9)</f>
        <v>AXELLE</v>
      </c>
      <c r="EL141" s="272" t="str">
        <f>VLOOKUP(C141,Inscription!A:N,3)</f>
        <v>GO78-2</v>
      </c>
      <c r="EM141" s="272" t="str">
        <f>VLOOKUP(C141,Inscription!A:N,4)</f>
        <v>Mixte</v>
      </c>
      <c r="EN141" s="272" t="str">
        <f>VLOOKUP(C141,Inscription!A:N,5)</f>
        <v>DH14</v>
      </c>
      <c r="EO141" s="272" t="str">
        <f>VLOOKUP(C141,Inscription!A:N,2)</f>
        <v>GO 78</v>
      </c>
      <c r="EP141" s="272" t="str">
        <f>VLOOKUP(C141,Inscription!A:N,6)</f>
        <v>38-1</v>
      </c>
      <c r="EQ141" s="272" t="s">
        <v>877</v>
      </c>
      <c r="ER141" s="272" t="str">
        <f>VLOOKUP(C141,Inscription!A:N,11)</f>
        <v>BLEUE</v>
      </c>
    </row>
    <row r="142" spans="1:148" hidden="1" x14ac:dyDescent="0.25">
      <c r="A142">
        <v>54</v>
      </c>
      <c r="B142" s="286">
        <v>44373.701412037037</v>
      </c>
      <c r="C142">
        <v>1020715</v>
      </c>
      <c r="D142"/>
      <c r="E142"/>
      <c r="F142"/>
      <c r="G142"/>
      <c r="H142"/>
      <c r="I142"/>
      <c r="J142"/>
      <c r="K142"/>
      <c r="L142" t="s">
        <v>805</v>
      </c>
      <c r="M142" s="287">
        <v>0.65119212962962958</v>
      </c>
      <c r="N142"/>
      <c r="O142" t="s">
        <v>805</v>
      </c>
      <c r="P142" s="287">
        <v>0.65552083333333333</v>
      </c>
      <c r="Q142"/>
      <c r="R142"/>
      <c r="S142"/>
      <c r="T142"/>
      <c r="U142" t="s">
        <v>805</v>
      </c>
      <c r="V142" s="287">
        <v>0.65776620370370364</v>
      </c>
      <c r="W142"/>
      <c r="X142"/>
      <c r="Y142"/>
      <c r="Z142" t="s">
        <v>571</v>
      </c>
      <c r="AA142" t="s">
        <v>913</v>
      </c>
      <c r="AB142"/>
      <c r="AC142" t="s">
        <v>281</v>
      </c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>
        <v>15</v>
      </c>
      <c r="AT142">
        <v>150</v>
      </c>
      <c r="AU142" t="s">
        <v>805</v>
      </c>
      <c r="AV142" s="287">
        <v>0.65687499999999999</v>
      </c>
      <c r="AW142">
        <v>152</v>
      </c>
      <c r="AX142" t="s">
        <v>805</v>
      </c>
      <c r="AY142" s="287">
        <v>0.65686342592592595</v>
      </c>
      <c r="AZ142">
        <v>156</v>
      </c>
      <c r="BA142" t="s">
        <v>805</v>
      </c>
      <c r="BB142" s="287">
        <v>0.65697916666666667</v>
      </c>
      <c r="BC142">
        <v>153</v>
      </c>
      <c r="BD142" t="s">
        <v>805</v>
      </c>
      <c r="BE142" s="287">
        <v>0.65703703703703698</v>
      </c>
      <c r="BF142">
        <v>154</v>
      </c>
      <c r="BG142" t="s">
        <v>805</v>
      </c>
      <c r="BH142" s="287">
        <v>0.65708333333333335</v>
      </c>
      <c r="BI142">
        <v>155</v>
      </c>
      <c r="BJ142" t="s">
        <v>805</v>
      </c>
      <c r="BK142" s="287">
        <v>0.65710648148148143</v>
      </c>
      <c r="BL142">
        <v>161</v>
      </c>
      <c r="BM142" t="s">
        <v>805</v>
      </c>
      <c r="BN142" s="287">
        <v>0.65718750000000004</v>
      </c>
      <c r="BO142">
        <v>162</v>
      </c>
      <c r="BP142" t="s">
        <v>805</v>
      </c>
      <c r="BQ142" s="287">
        <v>0.65725694444444438</v>
      </c>
      <c r="BR142">
        <v>163</v>
      </c>
      <c r="BS142" t="s">
        <v>805</v>
      </c>
      <c r="BT142" s="287">
        <v>0.65725694444444438</v>
      </c>
      <c r="BU142">
        <v>164</v>
      </c>
      <c r="BV142" t="s">
        <v>805</v>
      </c>
      <c r="BW142" s="287">
        <v>0.65730324074074076</v>
      </c>
      <c r="BX142">
        <v>160</v>
      </c>
      <c r="BY142" t="s">
        <v>805</v>
      </c>
      <c r="BZ142" s="287">
        <v>0.65762731481481485</v>
      </c>
      <c r="CA142">
        <v>165</v>
      </c>
      <c r="CB142" t="s">
        <v>805</v>
      </c>
      <c r="CC142" s="287">
        <v>0.65751157407407412</v>
      </c>
      <c r="CD142">
        <v>166</v>
      </c>
      <c r="CE142" t="s">
        <v>805</v>
      </c>
      <c r="CF142" s="287">
        <v>0.65749999999999997</v>
      </c>
      <c r="CG142">
        <v>159</v>
      </c>
      <c r="CH142" t="s">
        <v>805</v>
      </c>
      <c r="CI142" s="287">
        <v>0.65760416666666666</v>
      </c>
      <c r="CJ142">
        <v>157</v>
      </c>
      <c r="CK142" t="s">
        <v>805</v>
      </c>
      <c r="CL142" s="287">
        <v>0.65765046296296303</v>
      </c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H142" s="276">
        <f t="shared" ref="EH142:EH185" si="34">(AV142-P142)*60*24</f>
        <v>1.9499999999999851</v>
      </c>
      <c r="EI142" s="277">
        <f t="shared" ref="EI142:EI185" si="35">(V142-P142)*60*24</f>
        <v>3.2333333333332526</v>
      </c>
      <c r="EJ142" s="277" t="str">
        <f>VLOOKUP(C142,Inscription!A:N,8)</f>
        <v>LEMONIER</v>
      </c>
      <c r="EK142" s="277" t="str">
        <f>VLOOKUP(C142,Inscription!A:N,9)</f>
        <v>VASSILY</v>
      </c>
      <c r="EL142" s="272" t="str">
        <f>VLOOKUP(C142,Inscription!A:N,3)</f>
        <v>OPA2</v>
      </c>
      <c r="EM142" s="272" t="str">
        <f>VLOOKUP(C142,Inscription!A:N,4)</f>
        <v>Mixte</v>
      </c>
      <c r="EN142" s="272" t="str">
        <f>VLOOKUP(C142,Inscription!A:N,5)</f>
        <v>DH12</v>
      </c>
      <c r="EO142" s="272" t="str">
        <f>VLOOKUP(C142,Inscription!A:N,2)</f>
        <v>OPA</v>
      </c>
      <c r="EP142" s="272" t="str">
        <f>VLOOKUP(C142,Inscription!A:N,6)</f>
        <v>22-1</v>
      </c>
      <c r="EQ142" s="272" t="s">
        <v>877</v>
      </c>
      <c r="ER142" s="272" t="str">
        <f>VLOOKUP(C142,Inscription!A:N,11)</f>
        <v>VERTE</v>
      </c>
    </row>
    <row r="143" spans="1:148" hidden="1" x14ac:dyDescent="0.25">
      <c r="A143">
        <v>74</v>
      </c>
      <c r="B143" s="286">
        <v>44373.706643518519</v>
      </c>
      <c r="C143">
        <v>2113830</v>
      </c>
      <c r="D143"/>
      <c r="E143"/>
      <c r="F143"/>
      <c r="G143"/>
      <c r="H143"/>
      <c r="I143"/>
      <c r="J143"/>
      <c r="K143"/>
      <c r="L143" t="s">
        <v>805</v>
      </c>
      <c r="M143" s="287">
        <v>0.65998842592592599</v>
      </c>
      <c r="N143"/>
      <c r="O143" t="s">
        <v>805</v>
      </c>
      <c r="P143" s="287">
        <v>0.66135416666666669</v>
      </c>
      <c r="Q143"/>
      <c r="R143"/>
      <c r="S143"/>
      <c r="T143"/>
      <c r="U143" t="s">
        <v>805</v>
      </c>
      <c r="V143" s="287">
        <v>0.66399305555555554</v>
      </c>
      <c r="W143"/>
      <c r="X143"/>
      <c r="Y143"/>
      <c r="Z143" t="s">
        <v>571</v>
      </c>
      <c r="AA143" t="s">
        <v>926</v>
      </c>
      <c r="AB143"/>
      <c r="AC143" t="s">
        <v>240</v>
      </c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>
        <v>17</v>
      </c>
      <c r="AT143">
        <v>150</v>
      </c>
      <c r="AU143" t="s">
        <v>805</v>
      </c>
      <c r="AV143" s="287">
        <v>0.66297453703703701</v>
      </c>
      <c r="AW143">
        <v>151</v>
      </c>
      <c r="AX143" t="s">
        <v>805</v>
      </c>
      <c r="AY143" s="287">
        <v>0.66309027777777774</v>
      </c>
      <c r="AZ143">
        <v>152</v>
      </c>
      <c r="BA143" t="s">
        <v>805</v>
      </c>
      <c r="BB143" s="287">
        <v>0.66309027777777774</v>
      </c>
      <c r="BC143">
        <v>156</v>
      </c>
      <c r="BD143" t="s">
        <v>805</v>
      </c>
      <c r="BE143" s="287">
        <v>0.66320601851851857</v>
      </c>
      <c r="BF143">
        <v>153</v>
      </c>
      <c r="BG143" t="s">
        <v>805</v>
      </c>
      <c r="BH143" s="287">
        <v>0.66326388888888888</v>
      </c>
      <c r="BI143">
        <v>154</v>
      </c>
      <c r="BJ143" t="s">
        <v>805</v>
      </c>
      <c r="BK143" s="287">
        <v>0.66331018518518514</v>
      </c>
      <c r="BL143">
        <v>155</v>
      </c>
      <c r="BM143" t="s">
        <v>805</v>
      </c>
      <c r="BN143" s="287">
        <v>0.66333333333333333</v>
      </c>
      <c r="BO143">
        <v>161</v>
      </c>
      <c r="BP143" t="s">
        <v>805</v>
      </c>
      <c r="BQ143" s="287">
        <v>0.66341435185185182</v>
      </c>
      <c r="BR143">
        <v>162</v>
      </c>
      <c r="BS143" t="s">
        <v>805</v>
      </c>
      <c r="BT143" s="287">
        <v>0.66353009259259255</v>
      </c>
      <c r="BU143">
        <v>163</v>
      </c>
      <c r="BV143" t="s">
        <v>805</v>
      </c>
      <c r="BW143" s="287">
        <v>0.66353009259259255</v>
      </c>
      <c r="BX143">
        <v>164</v>
      </c>
      <c r="BY143" t="s">
        <v>805</v>
      </c>
      <c r="BZ143" s="287">
        <v>0.6635416666666667</v>
      </c>
      <c r="CA143">
        <v>160</v>
      </c>
      <c r="CB143" t="s">
        <v>805</v>
      </c>
      <c r="CC143" s="287">
        <v>0.66385416666666663</v>
      </c>
      <c r="CD143">
        <v>165</v>
      </c>
      <c r="CE143" t="s">
        <v>805</v>
      </c>
      <c r="CF143" s="287">
        <v>0.66371527777777783</v>
      </c>
      <c r="CG143">
        <v>166</v>
      </c>
      <c r="CH143" t="s">
        <v>805</v>
      </c>
      <c r="CI143" s="287">
        <v>0.66370370370370368</v>
      </c>
      <c r="CJ143">
        <v>159</v>
      </c>
      <c r="CK143" t="s">
        <v>805</v>
      </c>
      <c r="CL143" s="287">
        <v>0.66377314814814814</v>
      </c>
      <c r="CM143">
        <v>157</v>
      </c>
      <c r="CN143" t="s">
        <v>805</v>
      </c>
      <c r="CO143" s="287">
        <v>0.66383101851851845</v>
      </c>
      <c r="CP143">
        <v>158</v>
      </c>
      <c r="CQ143" t="s">
        <v>805</v>
      </c>
      <c r="CR143" s="287">
        <v>0.66381944444444441</v>
      </c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H143" s="276">
        <f t="shared" si="34"/>
        <v>2.3333333333332718</v>
      </c>
      <c r="EI143" s="277">
        <f t="shared" si="35"/>
        <v>3.7999999999999545</v>
      </c>
      <c r="EJ143" s="277" t="str">
        <f>VLOOKUP(C143,Inscription!A:N,8)</f>
        <v>KOEPP</v>
      </c>
      <c r="EK143" s="277" t="str">
        <f>VLOOKUP(C143,Inscription!A:N,9)</f>
        <v>SONORA</v>
      </c>
      <c r="EL143" s="272" t="str">
        <f>VLOOKUP(C143,Inscription!A:N,3)</f>
        <v>B77 7</v>
      </c>
      <c r="EM143" s="272" t="str">
        <f>VLOOKUP(C143,Inscription!A:N,4)</f>
        <v>MIXTE</v>
      </c>
      <c r="EN143" s="272" t="str">
        <f>VLOOKUP(C143,Inscription!A:N,5)</f>
        <v>DH14</v>
      </c>
      <c r="EO143" s="272" t="str">
        <f>VLOOKUP(C143,Inscription!A:N,2)</f>
        <v>Balise77</v>
      </c>
      <c r="EP143" s="272" t="str">
        <f>VLOOKUP(C143,Inscription!A:N,6)</f>
        <v>28-1</v>
      </c>
      <c r="EQ143" s="272" t="s">
        <v>877</v>
      </c>
      <c r="ER143" s="272" t="str">
        <f>VLOOKUP(C143,Inscription!A:N,11)</f>
        <v>BLEUE</v>
      </c>
    </row>
    <row r="144" spans="1:148" hidden="1" x14ac:dyDescent="0.25">
      <c r="A144">
        <v>56</v>
      </c>
      <c r="B144" s="286">
        <v>44373.701747685183</v>
      </c>
      <c r="C144">
        <v>1020710</v>
      </c>
      <c r="D144"/>
      <c r="E144"/>
      <c r="F144"/>
      <c r="G144"/>
      <c r="H144"/>
      <c r="I144"/>
      <c r="J144"/>
      <c r="K144"/>
      <c r="L144" t="s">
        <v>805</v>
      </c>
      <c r="M144" s="287">
        <v>0.65255787037037039</v>
      </c>
      <c r="N144"/>
      <c r="O144" t="s">
        <v>805</v>
      </c>
      <c r="P144" s="287">
        <v>0.6573148148148148</v>
      </c>
      <c r="Q144"/>
      <c r="R144"/>
      <c r="S144"/>
      <c r="T144"/>
      <c r="U144" t="s">
        <v>805</v>
      </c>
      <c r="V144" s="287">
        <v>0.65966435185185179</v>
      </c>
      <c r="W144"/>
      <c r="X144"/>
      <c r="Y144"/>
      <c r="Z144" t="s">
        <v>571</v>
      </c>
      <c r="AA144" t="s">
        <v>914</v>
      </c>
      <c r="AB144"/>
      <c r="AC144" t="s">
        <v>281</v>
      </c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>
        <v>17</v>
      </c>
      <c r="AT144">
        <v>150</v>
      </c>
      <c r="AU144" t="s">
        <v>805</v>
      </c>
      <c r="AV144" s="287">
        <v>0.65870370370370368</v>
      </c>
      <c r="AW144">
        <v>151</v>
      </c>
      <c r="AX144" t="s">
        <v>805</v>
      </c>
      <c r="AY144" s="287">
        <v>0.65878472222222217</v>
      </c>
      <c r="AZ144">
        <v>152</v>
      </c>
      <c r="BA144" t="s">
        <v>805</v>
      </c>
      <c r="BB144" s="287">
        <v>0.65877314814814814</v>
      </c>
      <c r="BC144">
        <v>156</v>
      </c>
      <c r="BD144" t="s">
        <v>805</v>
      </c>
      <c r="BE144" s="287">
        <v>0.65888888888888886</v>
      </c>
      <c r="BF144">
        <v>153</v>
      </c>
      <c r="BG144" t="s">
        <v>805</v>
      </c>
      <c r="BH144" s="287">
        <v>0.65893518518518512</v>
      </c>
      <c r="BI144">
        <v>154</v>
      </c>
      <c r="BJ144" t="s">
        <v>805</v>
      </c>
      <c r="BK144" s="287">
        <v>0.6589814814814815</v>
      </c>
      <c r="BL144">
        <v>155</v>
      </c>
      <c r="BM144" t="s">
        <v>805</v>
      </c>
      <c r="BN144" s="287">
        <v>0.65901620370370373</v>
      </c>
      <c r="BO144">
        <v>161</v>
      </c>
      <c r="BP144" t="s">
        <v>805</v>
      </c>
      <c r="BQ144" s="287">
        <v>0.65907407407407403</v>
      </c>
      <c r="BR144">
        <v>162</v>
      </c>
      <c r="BS144" t="s">
        <v>805</v>
      </c>
      <c r="BT144" s="287">
        <v>0.65915509259259253</v>
      </c>
      <c r="BU144">
        <v>163</v>
      </c>
      <c r="BV144" t="s">
        <v>805</v>
      </c>
      <c r="BW144" s="287">
        <v>0.65915509259259253</v>
      </c>
      <c r="BX144">
        <v>164</v>
      </c>
      <c r="BY144" t="s">
        <v>805</v>
      </c>
      <c r="BZ144" s="287">
        <v>0.65915509259259253</v>
      </c>
      <c r="CA144">
        <v>160</v>
      </c>
      <c r="CB144" t="s">
        <v>805</v>
      </c>
      <c r="CC144" s="287">
        <v>0.65946759259259258</v>
      </c>
      <c r="CD144">
        <v>165</v>
      </c>
      <c r="CE144" t="s">
        <v>805</v>
      </c>
      <c r="CF144" s="287">
        <v>0.65931712962962963</v>
      </c>
      <c r="CG144">
        <v>166</v>
      </c>
      <c r="CH144" t="s">
        <v>805</v>
      </c>
      <c r="CI144" s="287">
        <v>0.65929398148148144</v>
      </c>
      <c r="CJ144">
        <v>159</v>
      </c>
      <c r="CK144" t="s">
        <v>805</v>
      </c>
      <c r="CL144" s="287">
        <v>0.65937499999999993</v>
      </c>
      <c r="CM144">
        <v>157</v>
      </c>
      <c r="CN144" t="s">
        <v>805</v>
      </c>
      <c r="CO144" s="287">
        <v>0.65940972222222227</v>
      </c>
      <c r="CP144">
        <v>158</v>
      </c>
      <c r="CQ144" t="s">
        <v>805</v>
      </c>
      <c r="CR144" s="287">
        <v>0.65939814814814812</v>
      </c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H144" s="276">
        <f t="shared" si="34"/>
        <v>1.9999999999999929</v>
      </c>
      <c r="EI144" s="277">
        <f t="shared" si="35"/>
        <v>3.383333333333276</v>
      </c>
      <c r="EJ144" s="277" t="str">
        <f>VLOOKUP(C144,Inscription!A:N,8)</f>
        <v>DESTREZ</v>
      </c>
      <c r="EK144" s="277" t="str">
        <f>VLOOKUP(C144,Inscription!A:N,9)</f>
        <v>HABYGAËL</v>
      </c>
      <c r="EL144" s="272" t="str">
        <f>VLOOKUP(C144,Inscription!A:N,3)</f>
        <v>VervinsO7</v>
      </c>
      <c r="EM144" s="272" t="str">
        <f>VLOOKUP(C144,Inscription!A:N,4)</f>
        <v>Dame</v>
      </c>
      <c r="EN144" s="272" t="str">
        <f>VLOOKUP(C144,Inscription!A:N,5)</f>
        <v>DH14</v>
      </c>
      <c r="EO144" s="272" t="str">
        <f>VLOOKUP(C144,Inscription!A:N,2)</f>
        <v>VervinsO</v>
      </c>
      <c r="EP144" s="272" t="str">
        <f>VLOOKUP(C144,Inscription!A:N,6)</f>
        <v>29-1</v>
      </c>
      <c r="EQ144" s="272" t="s">
        <v>877</v>
      </c>
      <c r="ER144" s="272" t="str">
        <f>VLOOKUP(C144,Inscription!A:N,11)</f>
        <v>SO</v>
      </c>
    </row>
    <row r="145" spans="1:148" hidden="1" x14ac:dyDescent="0.25">
      <c r="A145">
        <v>67</v>
      </c>
      <c r="B145" s="286">
        <v>44373.704502314817</v>
      </c>
      <c r="C145">
        <v>2420989</v>
      </c>
      <c r="D145"/>
      <c r="E145"/>
      <c r="F145"/>
      <c r="G145"/>
      <c r="H145"/>
      <c r="I145"/>
      <c r="J145"/>
      <c r="K145"/>
      <c r="L145" t="s">
        <v>805</v>
      </c>
      <c r="M145" s="287">
        <v>0.65570601851851851</v>
      </c>
      <c r="N145"/>
      <c r="O145" t="s">
        <v>805</v>
      </c>
      <c r="P145" s="287">
        <v>0.66068287037037032</v>
      </c>
      <c r="Q145"/>
      <c r="R145"/>
      <c r="S145"/>
      <c r="T145"/>
      <c r="U145" t="s">
        <v>805</v>
      </c>
      <c r="V145" s="287">
        <v>0.66274305555555557</v>
      </c>
      <c r="W145"/>
      <c r="X145"/>
      <c r="Y145"/>
      <c r="Z145" t="s">
        <v>571</v>
      </c>
      <c r="AA145" t="s">
        <v>923</v>
      </c>
      <c r="AB145"/>
      <c r="AC145" t="s">
        <v>240</v>
      </c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>
        <v>17</v>
      </c>
      <c r="AT145">
        <v>150</v>
      </c>
      <c r="AU145" t="s">
        <v>805</v>
      </c>
      <c r="AV145" s="287">
        <v>0.66184027777777776</v>
      </c>
      <c r="AW145">
        <v>151</v>
      </c>
      <c r="AX145" t="s">
        <v>805</v>
      </c>
      <c r="AY145" s="287">
        <v>0.66192129629629626</v>
      </c>
      <c r="AZ145">
        <v>152</v>
      </c>
      <c r="BA145" t="s">
        <v>805</v>
      </c>
      <c r="BB145" s="287">
        <v>0.66189814814814818</v>
      </c>
      <c r="BC145">
        <v>158</v>
      </c>
      <c r="BD145" t="s">
        <v>805</v>
      </c>
      <c r="BE145" s="287">
        <v>0.6620138888888889</v>
      </c>
      <c r="BF145">
        <v>159</v>
      </c>
      <c r="BG145" t="s">
        <v>805</v>
      </c>
      <c r="BH145" s="287">
        <v>0.66211805555555558</v>
      </c>
      <c r="BI145">
        <v>157</v>
      </c>
      <c r="BJ145" t="s">
        <v>805</v>
      </c>
      <c r="BK145" s="287">
        <v>0.66218750000000004</v>
      </c>
      <c r="BL145">
        <v>153</v>
      </c>
      <c r="BM145" t="s">
        <v>805</v>
      </c>
      <c r="BN145" s="287">
        <v>0.66221064814814812</v>
      </c>
      <c r="BO145">
        <v>154</v>
      </c>
      <c r="BP145" t="s">
        <v>805</v>
      </c>
      <c r="BQ145" s="287">
        <v>0.66224537037037035</v>
      </c>
      <c r="BR145">
        <v>156</v>
      </c>
      <c r="BS145" t="s">
        <v>805</v>
      </c>
      <c r="BT145" s="287">
        <v>0.66228009259259257</v>
      </c>
      <c r="BU145">
        <v>160</v>
      </c>
      <c r="BV145" t="s">
        <v>805</v>
      </c>
      <c r="BW145" s="287">
        <v>0.66256944444444443</v>
      </c>
      <c r="BX145">
        <v>166</v>
      </c>
      <c r="BY145" t="s">
        <v>805</v>
      </c>
      <c r="BZ145" s="287">
        <v>0.66238425925925926</v>
      </c>
      <c r="CA145">
        <v>165</v>
      </c>
      <c r="CB145" t="s">
        <v>805</v>
      </c>
      <c r="CC145" s="287">
        <v>0.66246527777777775</v>
      </c>
      <c r="CD145">
        <v>161</v>
      </c>
      <c r="CE145" t="s">
        <v>805</v>
      </c>
      <c r="CF145" s="287">
        <v>0.66246527777777775</v>
      </c>
      <c r="CG145">
        <v>155</v>
      </c>
      <c r="CH145" t="s">
        <v>805</v>
      </c>
      <c r="CI145" s="287">
        <v>0.66249999999999998</v>
      </c>
      <c r="CJ145">
        <v>162</v>
      </c>
      <c r="CK145" t="s">
        <v>805</v>
      </c>
      <c r="CL145" s="287">
        <v>0.66259259259259262</v>
      </c>
      <c r="CM145">
        <v>164</v>
      </c>
      <c r="CN145" t="s">
        <v>805</v>
      </c>
      <c r="CO145" s="287">
        <v>0.66255787037037039</v>
      </c>
      <c r="CP145">
        <v>163</v>
      </c>
      <c r="CQ145" t="s">
        <v>805</v>
      </c>
      <c r="CR145" s="287">
        <v>0.66262731481481485</v>
      </c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H145" s="276">
        <f t="shared" si="34"/>
        <v>1.666666666666714</v>
      </c>
      <c r="EI145" s="277">
        <f t="shared" si="35"/>
        <v>2.9666666666667574</v>
      </c>
      <c r="EJ145" s="277" t="str">
        <f>VLOOKUP(C145,Inscription!A:N,8)</f>
        <v>FRENOY</v>
      </c>
      <c r="EK145" s="277" t="str">
        <f>VLOOKUP(C145,Inscription!A:N,9)</f>
        <v>ANATOLE</v>
      </c>
      <c r="EL145" s="272" t="str">
        <f>VLOOKUP(C145,Inscription!A:N,3)</f>
        <v>B77 6</v>
      </c>
      <c r="EM145" s="272" t="str">
        <f>VLOOKUP(C145,Inscription!A:N,4)</f>
        <v>Homme</v>
      </c>
      <c r="EN145" s="272" t="str">
        <f>VLOOKUP(C145,Inscription!A:N,5)</f>
        <v>DH14</v>
      </c>
      <c r="EO145" s="272" t="str">
        <f>VLOOKUP(C145,Inscription!A:N,2)</f>
        <v>Balise77</v>
      </c>
      <c r="EP145" s="272" t="str">
        <f>VLOOKUP(C145,Inscription!A:N,6)</f>
        <v>31-1</v>
      </c>
      <c r="EQ145" s="272" t="s">
        <v>877</v>
      </c>
      <c r="ER145" s="272" t="str">
        <f>VLOOKUP(C145,Inscription!A:N,11)</f>
        <v>JAUNE</v>
      </c>
    </row>
    <row r="146" spans="1:148" hidden="1" x14ac:dyDescent="0.25">
      <c r="A146">
        <v>70</v>
      </c>
      <c r="B146" s="286">
        <v>44373.705104166664</v>
      </c>
      <c r="C146">
        <v>2311184</v>
      </c>
      <c r="D146"/>
      <c r="E146"/>
      <c r="F146"/>
      <c r="G146"/>
      <c r="H146"/>
      <c r="I146"/>
      <c r="J146"/>
      <c r="K146"/>
      <c r="L146" t="s">
        <v>805</v>
      </c>
      <c r="M146" s="287">
        <v>0.65530092592592593</v>
      </c>
      <c r="N146"/>
      <c r="O146" t="s">
        <v>805</v>
      </c>
      <c r="P146" s="287">
        <v>0.66100694444444441</v>
      </c>
      <c r="Q146"/>
      <c r="R146"/>
      <c r="S146"/>
      <c r="T146"/>
      <c r="U146" t="s">
        <v>805</v>
      </c>
      <c r="V146" s="287">
        <v>0.66319444444444442</v>
      </c>
      <c r="W146"/>
      <c r="X146"/>
      <c r="Y146"/>
      <c r="Z146" t="s">
        <v>571</v>
      </c>
      <c r="AA146" t="s">
        <v>924</v>
      </c>
      <c r="AB146"/>
      <c r="AC146" t="s">
        <v>240</v>
      </c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>
        <v>17</v>
      </c>
      <c r="AT146">
        <v>150</v>
      </c>
      <c r="AU146" t="s">
        <v>805</v>
      </c>
      <c r="AV146" s="287">
        <v>0.66216435185185185</v>
      </c>
      <c r="AW146">
        <v>151</v>
      </c>
      <c r="AX146" t="s">
        <v>805</v>
      </c>
      <c r="AY146" s="287">
        <v>0.66223379629629631</v>
      </c>
      <c r="AZ146">
        <v>152</v>
      </c>
      <c r="BA146" t="s">
        <v>805</v>
      </c>
      <c r="BB146" s="287">
        <v>0.66223379629629631</v>
      </c>
      <c r="BC146">
        <v>158</v>
      </c>
      <c r="BD146" t="s">
        <v>805</v>
      </c>
      <c r="BE146" s="287">
        <v>0.66233796296296299</v>
      </c>
      <c r="BF146">
        <v>159</v>
      </c>
      <c r="BG146" t="s">
        <v>805</v>
      </c>
      <c r="BH146" s="287">
        <v>0.6624768518518519</v>
      </c>
      <c r="BI146">
        <v>157</v>
      </c>
      <c r="BJ146" t="s">
        <v>805</v>
      </c>
      <c r="BK146" s="287">
        <v>0.66254629629629636</v>
      </c>
      <c r="BL146">
        <v>153</v>
      </c>
      <c r="BM146" t="s">
        <v>805</v>
      </c>
      <c r="BN146" s="287">
        <v>0.66261574074074081</v>
      </c>
      <c r="BO146">
        <v>154</v>
      </c>
      <c r="BP146" t="s">
        <v>805</v>
      </c>
      <c r="BQ146" s="287">
        <v>0.66263888888888889</v>
      </c>
      <c r="BR146">
        <v>156</v>
      </c>
      <c r="BS146" t="s">
        <v>805</v>
      </c>
      <c r="BT146" s="287">
        <v>0.66273148148148142</v>
      </c>
      <c r="BU146">
        <v>160</v>
      </c>
      <c r="BV146" t="s">
        <v>805</v>
      </c>
      <c r="BW146" s="287">
        <v>0.6629976851851852</v>
      </c>
      <c r="BX146">
        <v>166</v>
      </c>
      <c r="BY146" t="s">
        <v>805</v>
      </c>
      <c r="BZ146" s="287">
        <v>0.66280092592592588</v>
      </c>
      <c r="CA146">
        <v>165</v>
      </c>
      <c r="CB146" t="s">
        <v>805</v>
      </c>
      <c r="CC146" s="287">
        <v>0.66289351851851852</v>
      </c>
      <c r="CD146">
        <v>161</v>
      </c>
      <c r="CE146" t="s">
        <v>805</v>
      </c>
      <c r="CF146" s="287">
        <v>0.66291666666666671</v>
      </c>
      <c r="CG146">
        <v>155</v>
      </c>
      <c r="CH146" t="s">
        <v>805</v>
      </c>
      <c r="CI146" s="287">
        <v>0.66293981481481479</v>
      </c>
      <c r="CJ146">
        <v>162</v>
      </c>
      <c r="CK146" t="s">
        <v>805</v>
      </c>
      <c r="CL146" s="287">
        <v>0.66304398148148147</v>
      </c>
      <c r="CM146">
        <v>164</v>
      </c>
      <c r="CN146" t="s">
        <v>805</v>
      </c>
      <c r="CO146" s="287">
        <v>0.66302083333333328</v>
      </c>
      <c r="CP146">
        <v>163</v>
      </c>
      <c r="CQ146" t="s">
        <v>805</v>
      </c>
      <c r="CR146" s="287">
        <v>0.66309027777777774</v>
      </c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H146" s="276">
        <f t="shared" si="34"/>
        <v>1.666666666666714</v>
      </c>
      <c r="EI146" s="277">
        <f t="shared" si="35"/>
        <v>3.1500000000000128</v>
      </c>
      <c r="EJ146" s="277" t="str">
        <f>VLOOKUP(C146,Inscription!A:N,8)</f>
        <v>DE LA ROCHE</v>
      </c>
      <c r="EK146" s="277" t="str">
        <f>VLOOKUP(C146,Inscription!A:N,9)</f>
        <v>RAPHAEL</v>
      </c>
      <c r="EL146" s="272" t="str">
        <f>VLOOKUP(C146,Inscription!A:N,3)</f>
        <v>B77 7</v>
      </c>
      <c r="EM146" s="272" t="str">
        <f>VLOOKUP(C146,Inscription!A:N,4)</f>
        <v>MIXTE</v>
      </c>
      <c r="EN146" s="272" t="str">
        <f>VLOOKUP(C146,Inscription!A:N,5)</f>
        <v>DH14</v>
      </c>
      <c r="EO146" s="272" t="str">
        <f>VLOOKUP(C146,Inscription!A:N,2)</f>
        <v>Balise77</v>
      </c>
      <c r="EP146" s="272" t="str">
        <f>VLOOKUP(C146,Inscription!A:N,6)</f>
        <v>28-2</v>
      </c>
      <c r="EQ146" s="272" t="s">
        <v>877</v>
      </c>
      <c r="ER146" s="272" t="str">
        <f>VLOOKUP(C146,Inscription!A:N,11)</f>
        <v>BLEUE</v>
      </c>
    </row>
    <row r="147" spans="1:148" hidden="1" x14ac:dyDescent="0.25">
      <c r="A147">
        <v>57</v>
      </c>
      <c r="B147" s="286">
        <v>44373.701805555553</v>
      </c>
      <c r="C147">
        <v>1020717</v>
      </c>
      <c r="D147"/>
      <c r="E147"/>
      <c r="F147"/>
      <c r="G147"/>
      <c r="H147"/>
      <c r="I147"/>
      <c r="J147"/>
      <c r="K147"/>
      <c r="L147" t="s">
        <v>805</v>
      </c>
      <c r="M147" s="287">
        <v>0.65405092592592595</v>
      </c>
      <c r="N147"/>
      <c r="O147" t="s">
        <v>805</v>
      </c>
      <c r="P147" s="287">
        <v>0.6569328703703704</v>
      </c>
      <c r="Q147"/>
      <c r="R147"/>
      <c r="S147"/>
      <c r="T147"/>
      <c r="U147" t="s">
        <v>805</v>
      </c>
      <c r="V147" s="287">
        <v>0.65973379629629625</v>
      </c>
      <c r="W147"/>
      <c r="X147"/>
      <c r="Y147"/>
      <c r="Z147" t="s">
        <v>571</v>
      </c>
      <c r="AA147" t="s">
        <v>915</v>
      </c>
      <c r="AB147"/>
      <c r="AC147" t="s">
        <v>281</v>
      </c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>
        <v>17</v>
      </c>
      <c r="AT147">
        <v>150</v>
      </c>
      <c r="AU147" t="s">
        <v>805</v>
      </c>
      <c r="AV147" s="287">
        <v>0.65869212962962964</v>
      </c>
      <c r="AW147">
        <v>151</v>
      </c>
      <c r="AX147" t="s">
        <v>805</v>
      </c>
      <c r="AY147" s="287">
        <v>0.65879629629629632</v>
      </c>
      <c r="AZ147">
        <v>152</v>
      </c>
      <c r="BA147" t="s">
        <v>805</v>
      </c>
      <c r="BB147" s="287">
        <v>0.65880787037037036</v>
      </c>
      <c r="BC147">
        <v>158</v>
      </c>
      <c r="BD147" t="s">
        <v>805</v>
      </c>
      <c r="BE147" s="287">
        <v>0.65892361111111108</v>
      </c>
      <c r="BF147">
        <v>159</v>
      </c>
      <c r="BG147" t="s">
        <v>805</v>
      </c>
      <c r="BH147" s="287">
        <v>0.65902777777777777</v>
      </c>
      <c r="BI147">
        <v>157</v>
      </c>
      <c r="BJ147" t="s">
        <v>805</v>
      </c>
      <c r="BK147" s="287">
        <v>0.65909722222222222</v>
      </c>
      <c r="BL147">
        <v>153</v>
      </c>
      <c r="BM147" t="s">
        <v>805</v>
      </c>
      <c r="BN147" s="287">
        <v>0.65912037037037041</v>
      </c>
      <c r="BO147">
        <v>154</v>
      </c>
      <c r="BP147" t="s">
        <v>805</v>
      </c>
      <c r="BQ147" s="287">
        <v>0.65916666666666668</v>
      </c>
      <c r="BR147">
        <v>156</v>
      </c>
      <c r="BS147" t="s">
        <v>805</v>
      </c>
      <c r="BT147" s="287">
        <v>0.65921296296296295</v>
      </c>
      <c r="BU147">
        <v>160</v>
      </c>
      <c r="BV147" t="s">
        <v>805</v>
      </c>
      <c r="BW147" s="287">
        <v>0.65951388888888884</v>
      </c>
      <c r="BX147">
        <v>166</v>
      </c>
      <c r="BY147" t="s">
        <v>805</v>
      </c>
      <c r="BZ147" s="287">
        <v>0.65932870370370367</v>
      </c>
      <c r="CA147">
        <v>165</v>
      </c>
      <c r="CB147" t="s">
        <v>805</v>
      </c>
      <c r="CC147" s="287">
        <v>0.65943287037037035</v>
      </c>
      <c r="CD147">
        <v>161</v>
      </c>
      <c r="CE147" t="s">
        <v>805</v>
      </c>
      <c r="CF147" s="287">
        <v>0.65944444444444439</v>
      </c>
      <c r="CG147">
        <v>155</v>
      </c>
      <c r="CH147" t="s">
        <v>805</v>
      </c>
      <c r="CI147" s="287">
        <v>0.65947916666666673</v>
      </c>
      <c r="CJ147">
        <v>162</v>
      </c>
      <c r="CK147" t="s">
        <v>805</v>
      </c>
      <c r="CL147" s="287">
        <v>0.6595833333333333</v>
      </c>
      <c r="CM147">
        <v>164</v>
      </c>
      <c r="CN147" t="s">
        <v>805</v>
      </c>
      <c r="CO147" s="287">
        <v>0.65954861111111118</v>
      </c>
      <c r="CP147">
        <v>163</v>
      </c>
      <c r="CQ147" t="s">
        <v>805</v>
      </c>
      <c r="CR147" s="287">
        <v>0.65961805555555553</v>
      </c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H147" s="276">
        <f t="shared" si="34"/>
        <v>2.533333333333303</v>
      </c>
      <c r="EI147" s="277">
        <f t="shared" si="35"/>
        <v>4.0333333333332178</v>
      </c>
      <c r="EJ147" s="277" t="str">
        <f>VLOOKUP(C147,Inscription!A:N,8)</f>
        <v>DESTREZ</v>
      </c>
      <c r="EK147" s="277" t="str">
        <f>VLOOKUP(C147,Inscription!A:N,9)</f>
        <v>EMMY</v>
      </c>
      <c r="EL147" s="272" t="str">
        <f>VLOOKUP(C147,Inscription!A:N,3)</f>
        <v>VervinsO7</v>
      </c>
      <c r="EM147" s="272" t="str">
        <f>VLOOKUP(C147,Inscription!A:N,4)</f>
        <v>Dame</v>
      </c>
      <c r="EN147" s="272" t="str">
        <f>VLOOKUP(C147,Inscription!A:N,5)</f>
        <v>DH14</v>
      </c>
      <c r="EO147" s="272" t="str">
        <f>VLOOKUP(C147,Inscription!A:N,2)</f>
        <v>VervinsO</v>
      </c>
      <c r="EP147" s="272" t="str">
        <f>VLOOKUP(C147,Inscription!A:N,6)</f>
        <v>29-2</v>
      </c>
      <c r="EQ147" s="272" t="s">
        <v>877</v>
      </c>
      <c r="ER147" s="272" t="str">
        <f>VLOOKUP(C147,Inscription!A:N,11)</f>
        <v>SO</v>
      </c>
    </row>
    <row r="148" spans="1:148" hidden="1" x14ac:dyDescent="0.25">
      <c r="A148">
        <v>64</v>
      </c>
      <c r="B148" s="286">
        <v>44373.703726851854</v>
      </c>
      <c r="C148">
        <v>2311186</v>
      </c>
      <c r="D148"/>
      <c r="E148"/>
      <c r="F148"/>
      <c r="G148"/>
      <c r="H148"/>
      <c r="I148"/>
      <c r="J148"/>
      <c r="K148"/>
      <c r="L148" t="s">
        <v>805</v>
      </c>
      <c r="M148" s="287">
        <v>0.65593749999999995</v>
      </c>
      <c r="N148"/>
      <c r="O148" t="s">
        <v>805</v>
      </c>
      <c r="P148" s="287">
        <v>0.65994212962962961</v>
      </c>
      <c r="Q148"/>
      <c r="R148"/>
      <c r="S148"/>
      <c r="T148"/>
      <c r="U148" t="s">
        <v>805</v>
      </c>
      <c r="V148" s="287">
        <v>0.66202546296296294</v>
      </c>
      <c r="W148"/>
      <c r="X148"/>
      <c r="Y148"/>
      <c r="Z148" t="s">
        <v>571</v>
      </c>
      <c r="AA148" t="s">
        <v>920</v>
      </c>
      <c r="AB148"/>
      <c r="AC148" t="s">
        <v>240</v>
      </c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>
        <v>17</v>
      </c>
      <c r="AT148">
        <v>150</v>
      </c>
      <c r="AU148" t="s">
        <v>805</v>
      </c>
      <c r="AV148" s="287">
        <v>0.66109953703703705</v>
      </c>
      <c r="AW148">
        <v>151</v>
      </c>
      <c r="AX148" t="s">
        <v>805</v>
      </c>
      <c r="AY148" s="287">
        <v>0.66116898148148151</v>
      </c>
      <c r="AZ148">
        <v>152</v>
      </c>
      <c r="BA148" t="s">
        <v>805</v>
      </c>
      <c r="BB148" s="287">
        <v>0.66115740740740747</v>
      </c>
      <c r="BC148">
        <v>158</v>
      </c>
      <c r="BD148" t="s">
        <v>805</v>
      </c>
      <c r="BE148" s="287">
        <v>0.66125</v>
      </c>
      <c r="BF148">
        <v>159</v>
      </c>
      <c r="BG148" t="s">
        <v>805</v>
      </c>
      <c r="BH148" s="287">
        <v>0.66134259259259254</v>
      </c>
      <c r="BI148">
        <v>157</v>
      </c>
      <c r="BJ148" t="s">
        <v>805</v>
      </c>
      <c r="BK148" s="287">
        <v>0.66142361111111114</v>
      </c>
      <c r="BL148">
        <v>153</v>
      </c>
      <c r="BM148" t="s">
        <v>805</v>
      </c>
      <c r="BN148" s="287">
        <v>0.66145833333333337</v>
      </c>
      <c r="BO148">
        <v>154</v>
      </c>
      <c r="BP148" t="s">
        <v>805</v>
      </c>
      <c r="BQ148" s="287">
        <v>0.66150462962962964</v>
      </c>
      <c r="BR148">
        <v>156</v>
      </c>
      <c r="BS148" t="s">
        <v>805</v>
      </c>
      <c r="BT148" s="287">
        <v>0.66153935185185186</v>
      </c>
      <c r="BU148">
        <v>160</v>
      </c>
      <c r="BV148" t="s">
        <v>805</v>
      </c>
      <c r="BW148" s="287">
        <v>0.66181712962962969</v>
      </c>
      <c r="BX148">
        <v>166</v>
      </c>
      <c r="BY148" t="s">
        <v>805</v>
      </c>
      <c r="BZ148" s="287">
        <v>0.66162037037037036</v>
      </c>
      <c r="CA148">
        <v>165</v>
      </c>
      <c r="CB148" t="s">
        <v>805</v>
      </c>
      <c r="CC148" s="287">
        <v>0.66168981481481481</v>
      </c>
      <c r="CD148">
        <v>161</v>
      </c>
      <c r="CE148" t="s">
        <v>805</v>
      </c>
      <c r="CF148" s="287">
        <v>0.66172453703703704</v>
      </c>
      <c r="CG148">
        <v>155</v>
      </c>
      <c r="CH148" t="s">
        <v>805</v>
      </c>
      <c r="CI148" s="287">
        <v>0.66177083333333331</v>
      </c>
      <c r="CJ148">
        <v>162</v>
      </c>
      <c r="CK148" t="s">
        <v>805</v>
      </c>
      <c r="CL148" s="287">
        <v>0.66187499999999999</v>
      </c>
      <c r="CM148">
        <v>164</v>
      </c>
      <c r="CN148" t="s">
        <v>805</v>
      </c>
      <c r="CO148" s="287">
        <v>0.66182870370370372</v>
      </c>
      <c r="CP148">
        <v>163</v>
      </c>
      <c r="CQ148" t="s">
        <v>805</v>
      </c>
      <c r="CR148" s="287">
        <v>0.66190972222222222</v>
      </c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H148" s="276">
        <f t="shared" si="34"/>
        <v>1.666666666666714</v>
      </c>
      <c r="EI148" s="277">
        <f t="shared" si="35"/>
        <v>2.9999999999999893</v>
      </c>
      <c r="EJ148" s="277" t="str">
        <f>VLOOKUP(C148,Inscription!A:N,8)</f>
        <v>RICHARD</v>
      </c>
      <c r="EK148" s="277" t="str">
        <f>VLOOKUP(C148,Inscription!A:N,9)</f>
        <v>MATHIS</v>
      </c>
      <c r="EL148" s="272" t="str">
        <f>VLOOKUP(C148,Inscription!A:N,3)</f>
        <v>B77 5</v>
      </c>
      <c r="EM148" s="272" t="str">
        <f>VLOOKUP(C148,Inscription!A:N,4)</f>
        <v>Homme</v>
      </c>
      <c r="EN148" s="272" t="str">
        <f>VLOOKUP(C148,Inscription!A:N,5)</f>
        <v>DH14</v>
      </c>
      <c r="EO148" s="272" t="str">
        <f>VLOOKUP(C148,Inscription!A:N,2)</f>
        <v>Balise77</v>
      </c>
      <c r="EP148" s="272" t="str">
        <f>VLOOKUP(C148,Inscription!A:N,6)</f>
        <v>30-2</v>
      </c>
      <c r="EQ148" s="272" t="s">
        <v>877</v>
      </c>
      <c r="ER148" s="272" t="str">
        <f>VLOOKUP(C148,Inscription!A:N,11)</f>
        <v>VERTE</v>
      </c>
    </row>
    <row r="149" spans="1:148" hidden="1" x14ac:dyDescent="0.25">
      <c r="A149">
        <v>33</v>
      </c>
      <c r="B149" s="286">
        <v>44373.695891203701</v>
      </c>
      <c r="C149">
        <v>8002209</v>
      </c>
      <c r="D149"/>
      <c r="E149"/>
      <c r="F149"/>
      <c r="G149"/>
      <c r="H149"/>
      <c r="I149"/>
      <c r="J149"/>
      <c r="K149"/>
      <c r="L149" t="s">
        <v>805</v>
      </c>
      <c r="M149" s="287">
        <v>0.65081018518518519</v>
      </c>
      <c r="N149"/>
      <c r="O149" t="s">
        <v>805</v>
      </c>
      <c r="P149" s="287">
        <v>0.65172453703703703</v>
      </c>
      <c r="Q149"/>
      <c r="R149"/>
      <c r="S149"/>
      <c r="T149"/>
      <c r="U149" t="s">
        <v>805</v>
      </c>
      <c r="V149" s="287">
        <v>0.65388888888888885</v>
      </c>
      <c r="W149"/>
      <c r="X149"/>
      <c r="Y149"/>
      <c r="Z149" t="s">
        <v>571</v>
      </c>
      <c r="AA149" t="s">
        <v>643</v>
      </c>
      <c r="AB149"/>
      <c r="AC149" t="s">
        <v>240</v>
      </c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>
        <v>17</v>
      </c>
      <c r="AT149">
        <v>150</v>
      </c>
      <c r="AU149" t="s">
        <v>805</v>
      </c>
      <c r="AV149" s="287">
        <v>0.65300925925925923</v>
      </c>
      <c r="AW149">
        <v>151</v>
      </c>
      <c r="AX149" t="s">
        <v>805</v>
      </c>
      <c r="AY149" s="287">
        <v>0.65307870370370369</v>
      </c>
      <c r="AZ149">
        <v>152</v>
      </c>
      <c r="BA149" t="s">
        <v>805</v>
      </c>
      <c r="BB149" s="287">
        <v>0.65306712962962965</v>
      </c>
      <c r="BC149">
        <v>158</v>
      </c>
      <c r="BD149" t="s">
        <v>805</v>
      </c>
      <c r="BE149" s="287">
        <v>0.65317129629629633</v>
      </c>
      <c r="BF149">
        <v>159</v>
      </c>
      <c r="BG149" t="s">
        <v>805</v>
      </c>
      <c r="BH149" s="287">
        <v>0.65326388888888887</v>
      </c>
      <c r="BI149">
        <v>157</v>
      </c>
      <c r="BJ149" t="s">
        <v>805</v>
      </c>
      <c r="BK149" s="287">
        <v>0.65332175925925928</v>
      </c>
      <c r="BL149">
        <v>153</v>
      </c>
      <c r="BM149" t="s">
        <v>805</v>
      </c>
      <c r="BN149" s="287">
        <v>0.65334490740740747</v>
      </c>
      <c r="BO149">
        <v>154</v>
      </c>
      <c r="BP149" t="s">
        <v>805</v>
      </c>
      <c r="BQ149" s="287">
        <v>0.65339120370370374</v>
      </c>
      <c r="BR149">
        <v>156</v>
      </c>
      <c r="BS149" t="s">
        <v>805</v>
      </c>
      <c r="BT149" s="287">
        <v>0.65341435185185182</v>
      </c>
      <c r="BU149">
        <v>160</v>
      </c>
      <c r="BV149" t="s">
        <v>805</v>
      </c>
      <c r="BW149" s="287">
        <v>0.65369212962962964</v>
      </c>
      <c r="BX149">
        <v>166</v>
      </c>
      <c r="BY149" t="s">
        <v>805</v>
      </c>
      <c r="BZ149" s="287">
        <v>0.65350694444444446</v>
      </c>
      <c r="CA149">
        <v>165</v>
      </c>
      <c r="CB149" t="s">
        <v>805</v>
      </c>
      <c r="CC149" s="287">
        <v>0.65359953703703699</v>
      </c>
      <c r="CD149">
        <v>161</v>
      </c>
      <c r="CE149" t="s">
        <v>805</v>
      </c>
      <c r="CF149" s="287">
        <v>0.65359953703703699</v>
      </c>
      <c r="CG149">
        <v>155</v>
      </c>
      <c r="CH149" t="s">
        <v>805</v>
      </c>
      <c r="CI149" s="287">
        <v>0.65363425925925933</v>
      </c>
      <c r="CJ149">
        <v>162</v>
      </c>
      <c r="CK149" t="s">
        <v>805</v>
      </c>
      <c r="CL149" s="287">
        <v>0.6537384259259259</v>
      </c>
      <c r="CM149">
        <v>164</v>
      </c>
      <c r="CN149" t="s">
        <v>805</v>
      </c>
      <c r="CO149" s="287">
        <v>0.65371527777777783</v>
      </c>
      <c r="CP149">
        <v>163</v>
      </c>
      <c r="CQ149" t="s">
        <v>805</v>
      </c>
      <c r="CR149" s="287">
        <v>0.65378472222222228</v>
      </c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H149" s="276">
        <f t="shared" si="34"/>
        <v>1.8499999999999694</v>
      </c>
      <c r="EI149" s="277">
        <f t="shared" si="35"/>
        <v>3.116666666666621</v>
      </c>
      <c r="EJ149" s="277" t="str">
        <f>VLOOKUP(C149,Inscription!A:N,8)</f>
        <v>BROCHOT</v>
      </c>
      <c r="EK149" s="277" t="str">
        <f>VLOOKUP(C149,Inscription!A:N,9)</f>
        <v>RÉMI</v>
      </c>
      <c r="EL149" s="272" t="str">
        <f>VLOOKUP(C149,Inscription!A:N,3)</f>
        <v>B77 6</v>
      </c>
      <c r="EM149" s="272" t="str">
        <f>VLOOKUP(C149,Inscription!A:N,4)</f>
        <v>Homme</v>
      </c>
      <c r="EN149" s="272" t="str">
        <f>VLOOKUP(C149,Inscription!A:N,5)</f>
        <v>DH14</v>
      </c>
      <c r="EO149" s="272" t="str">
        <f>VLOOKUP(C149,Inscription!A:N,2)</f>
        <v>Balise77</v>
      </c>
      <c r="EP149" s="272" t="str">
        <f>VLOOKUP(C149,Inscription!A:N,6)</f>
        <v>31-2</v>
      </c>
      <c r="EQ149" s="272" t="s">
        <v>877</v>
      </c>
      <c r="ER149" s="272" t="str">
        <f>VLOOKUP(C149,Inscription!A:N,11)</f>
        <v>JAUNE</v>
      </c>
    </row>
    <row r="150" spans="1:148" hidden="1" x14ac:dyDescent="0.25">
      <c r="A150">
        <v>5</v>
      </c>
      <c r="B150" s="286">
        <v>44373.68822916667</v>
      </c>
      <c r="C150">
        <v>2017713</v>
      </c>
      <c r="D150"/>
      <c r="E150"/>
      <c r="F150"/>
      <c r="G150"/>
      <c r="H150"/>
      <c r="I150"/>
      <c r="J150"/>
      <c r="K150"/>
      <c r="L150" t="s">
        <v>805</v>
      </c>
      <c r="M150" s="287">
        <v>0.64089120370370367</v>
      </c>
      <c r="N150"/>
      <c r="O150" t="s">
        <v>805</v>
      </c>
      <c r="P150" s="287">
        <v>0.6423726851851852</v>
      </c>
      <c r="Q150"/>
      <c r="R150"/>
      <c r="S150"/>
      <c r="T150"/>
      <c r="U150" t="s">
        <v>805</v>
      </c>
      <c r="V150" s="287">
        <v>0.64462962962962966</v>
      </c>
      <c r="W150"/>
      <c r="X150"/>
      <c r="Y150"/>
      <c r="Z150" t="s">
        <v>571</v>
      </c>
      <c r="AA150" t="s">
        <v>646</v>
      </c>
      <c r="AB150"/>
      <c r="AC150" t="s">
        <v>152</v>
      </c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>
        <v>17</v>
      </c>
      <c r="AT150">
        <v>150</v>
      </c>
      <c r="AU150" t="s">
        <v>805</v>
      </c>
      <c r="AV150" s="287">
        <v>0.64366898148148144</v>
      </c>
      <c r="AW150">
        <v>151</v>
      </c>
      <c r="AX150" t="s">
        <v>805</v>
      </c>
      <c r="AY150" s="287">
        <v>0.64373842592592589</v>
      </c>
      <c r="AZ150">
        <v>152</v>
      </c>
      <c r="BA150" t="s">
        <v>805</v>
      </c>
      <c r="BB150" s="287">
        <v>0.64372685185185186</v>
      </c>
      <c r="BC150">
        <v>156</v>
      </c>
      <c r="BD150" t="s">
        <v>805</v>
      </c>
      <c r="BE150" s="287">
        <v>0.64385416666666673</v>
      </c>
      <c r="BF150">
        <v>153</v>
      </c>
      <c r="BG150" t="s">
        <v>805</v>
      </c>
      <c r="BH150" s="287">
        <v>0.64391203703703703</v>
      </c>
      <c r="BI150">
        <v>154</v>
      </c>
      <c r="BJ150" t="s">
        <v>805</v>
      </c>
      <c r="BK150" s="287">
        <v>0.64394675925925926</v>
      </c>
      <c r="BL150">
        <v>155</v>
      </c>
      <c r="BM150" t="s">
        <v>805</v>
      </c>
      <c r="BN150" s="287">
        <v>0.64396990740740734</v>
      </c>
      <c r="BO150">
        <v>161</v>
      </c>
      <c r="BP150" t="s">
        <v>805</v>
      </c>
      <c r="BQ150" s="287">
        <v>0.64405092592592594</v>
      </c>
      <c r="BR150">
        <v>162</v>
      </c>
      <c r="BS150" t="s">
        <v>805</v>
      </c>
      <c r="BT150" s="287">
        <v>0.64413194444444444</v>
      </c>
      <c r="BU150">
        <v>163</v>
      </c>
      <c r="BV150" t="s">
        <v>805</v>
      </c>
      <c r="BW150" s="287">
        <v>0.64413194444444444</v>
      </c>
      <c r="BX150">
        <v>164</v>
      </c>
      <c r="BY150" t="s">
        <v>805</v>
      </c>
      <c r="BZ150" s="287">
        <v>0.64414351851851859</v>
      </c>
      <c r="CA150">
        <v>160</v>
      </c>
      <c r="CB150" t="s">
        <v>805</v>
      </c>
      <c r="CC150" s="287">
        <v>0.64445601851851853</v>
      </c>
      <c r="CD150">
        <v>165</v>
      </c>
      <c r="CE150" t="s">
        <v>805</v>
      </c>
      <c r="CF150" s="287">
        <v>0.64431712962962961</v>
      </c>
      <c r="CG150">
        <v>166</v>
      </c>
      <c r="CH150" t="s">
        <v>805</v>
      </c>
      <c r="CI150" s="287">
        <v>0.64429398148148154</v>
      </c>
      <c r="CJ150">
        <v>159</v>
      </c>
      <c r="CK150" t="s">
        <v>805</v>
      </c>
      <c r="CL150" s="287">
        <v>0.64436342592592599</v>
      </c>
      <c r="CM150">
        <v>157</v>
      </c>
      <c r="CN150" t="s">
        <v>805</v>
      </c>
      <c r="CO150" s="287">
        <v>0.6444791666666666</v>
      </c>
      <c r="CP150">
        <v>158</v>
      </c>
      <c r="CQ150" t="s">
        <v>805</v>
      </c>
      <c r="CR150" s="287">
        <v>0.64446759259259256</v>
      </c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H150" s="276">
        <f t="shared" si="34"/>
        <v>1.8666666666665854</v>
      </c>
      <c r="EI150" s="277">
        <f t="shared" si="35"/>
        <v>3.2500000000000284</v>
      </c>
      <c r="EJ150" s="277" t="str">
        <f>VLOOKUP(C150,Inscription!A:N,8)</f>
        <v>MATHOT</v>
      </c>
      <c r="EK150" s="277" t="str">
        <f>VLOOKUP(C150,Inscription!A:N,9)</f>
        <v>THIBAUT</v>
      </c>
      <c r="EL150" s="272" t="str">
        <f>VLOOKUP(C150,Inscription!A:N,3)</f>
        <v>TSO 1</v>
      </c>
      <c r="EM150" s="272" t="str">
        <f>VLOOKUP(C150,Inscription!A:N,4)</f>
        <v>Homme</v>
      </c>
      <c r="EN150" s="272" t="str">
        <f>VLOOKUP(C150,Inscription!A:N,5)</f>
        <v>DH14</v>
      </c>
      <c r="EO150" s="272" t="str">
        <f>VLOOKUP(C150,Inscription!A:N,2)</f>
        <v>TSO</v>
      </c>
      <c r="EP150" s="272" t="str">
        <f>VLOOKUP(C150,Inscription!A:N,6)</f>
        <v>33-1</v>
      </c>
      <c r="EQ150" s="272" t="s">
        <v>877</v>
      </c>
      <c r="ER150" s="272" t="str">
        <f>VLOOKUP(C150,Inscription!A:N,11)</f>
        <v>SO</v>
      </c>
    </row>
    <row r="151" spans="1:148" s="272" customFormat="1" hidden="1" x14ac:dyDescent="0.25">
      <c r="A151" s="272">
        <v>25</v>
      </c>
      <c r="B151" s="288">
        <v>44373.69458333333</v>
      </c>
      <c r="C151" s="278">
        <v>2122188</v>
      </c>
      <c r="D151"/>
      <c r="E151"/>
      <c r="F151"/>
      <c r="G151"/>
      <c r="H151"/>
      <c r="I151"/>
      <c r="J151"/>
      <c r="K151"/>
      <c r="L151" t="s">
        <v>805</v>
      </c>
      <c r="M151" s="287">
        <v>0.63261574074074078</v>
      </c>
      <c r="N151"/>
      <c r="O151" t="s">
        <v>805</v>
      </c>
      <c r="P151" s="289">
        <v>0.63539351851851855</v>
      </c>
      <c r="Q151"/>
      <c r="R151"/>
      <c r="S151"/>
      <c r="T151"/>
      <c r="U151" t="s">
        <v>805</v>
      </c>
      <c r="V151" s="289">
        <v>0.65174768518518522</v>
      </c>
      <c r="W151"/>
      <c r="X151"/>
      <c r="Y151"/>
      <c r="Z151" s="278" t="s">
        <v>874</v>
      </c>
      <c r="AA151" s="278" t="s">
        <v>614</v>
      </c>
      <c r="AB151" s="278"/>
      <c r="AC151" t="s">
        <v>11</v>
      </c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 s="278">
        <v>12</v>
      </c>
      <c r="AT151" s="278">
        <v>38</v>
      </c>
      <c r="AU151" s="278" t="s">
        <v>805</v>
      </c>
      <c r="AV151" s="289">
        <v>0.63659722222222215</v>
      </c>
      <c r="AW151" s="278">
        <v>41</v>
      </c>
      <c r="AX151" s="278" t="s">
        <v>805</v>
      </c>
      <c r="AY151" s="289">
        <v>0.6378935185185185</v>
      </c>
      <c r="AZ151" s="278">
        <v>42</v>
      </c>
      <c r="BA151" s="278" t="s">
        <v>805</v>
      </c>
      <c r="BB151" s="289">
        <v>0.63945601851851852</v>
      </c>
      <c r="BC151" s="278">
        <v>37</v>
      </c>
      <c r="BD151" s="278" t="s">
        <v>805</v>
      </c>
      <c r="BE151" s="289">
        <v>0.64060185185185181</v>
      </c>
      <c r="BF151" s="278">
        <v>41</v>
      </c>
      <c r="BG151" s="278" t="s">
        <v>805</v>
      </c>
      <c r="BH151" s="289">
        <v>0.64217592592592598</v>
      </c>
      <c r="BI151" s="278">
        <v>42</v>
      </c>
      <c r="BJ151" s="278" t="s">
        <v>805</v>
      </c>
      <c r="BK151" s="289">
        <v>0.64353009259259253</v>
      </c>
      <c r="BL151" s="278">
        <v>37</v>
      </c>
      <c r="BM151" s="278" t="s">
        <v>805</v>
      </c>
      <c r="BN151" s="289">
        <v>0.64496527777777779</v>
      </c>
      <c r="BO151" s="278">
        <v>38</v>
      </c>
      <c r="BP151" s="278" t="s">
        <v>805</v>
      </c>
      <c r="BQ151" s="289">
        <v>0.64710648148148142</v>
      </c>
      <c r="BR151" s="278">
        <v>39</v>
      </c>
      <c r="BS151" s="278" t="s">
        <v>805</v>
      </c>
      <c r="BT151" s="289">
        <v>0.64844907407407404</v>
      </c>
      <c r="BU151" s="278">
        <v>40</v>
      </c>
      <c r="BV151" s="278" t="s">
        <v>805</v>
      </c>
      <c r="BW151" s="289">
        <v>0.64940972222222226</v>
      </c>
      <c r="BX151" s="278">
        <v>40</v>
      </c>
      <c r="BY151" s="278" t="s">
        <v>805</v>
      </c>
      <c r="BZ151" s="289">
        <v>0.65065972222222224</v>
      </c>
      <c r="CA151" s="278">
        <v>39</v>
      </c>
      <c r="CB151" s="278" t="s">
        <v>805</v>
      </c>
      <c r="CC151" s="289">
        <v>0.65173611111111118</v>
      </c>
      <c r="CD151" s="278"/>
      <c r="CE151" s="278"/>
      <c r="CF151" s="278"/>
      <c r="CG151" s="278"/>
      <c r="CH151" s="278"/>
      <c r="CI151" s="278"/>
      <c r="CJ151" s="278"/>
      <c r="CK151" s="278"/>
      <c r="CL151" s="278"/>
      <c r="CM151" s="278"/>
      <c r="CN151" s="278"/>
      <c r="CO151" s="278"/>
      <c r="CP151" s="278"/>
      <c r="CQ151" s="278"/>
      <c r="CR151" s="278"/>
      <c r="CS151" s="278"/>
      <c r="CT151" s="278"/>
      <c r="CU151" s="278"/>
      <c r="CV151" s="278"/>
      <c r="CW151" s="278"/>
      <c r="CX151" s="278"/>
      <c r="CY151" s="278"/>
      <c r="CZ151" s="278"/>
      <c r="DA151" s="278"/>
      <c r="DB151" s="278"/>
      <c r="DC151" s="278"/>
      <c r="DD151" s="278"/>
      <c r="DE151" s="278"/>
      <c r="DF151" s="278"/>
      <c r="DG151" s="278"/>
      <c r="DH151" s="278"/>
      <c r="DI151" s="278"/>
      <c r="DJ151" s="278"/>
      <c r="DK151" s="278"/>
      <c r="DL151" s="278"/>
      <c r="DM151" s="278"/>
      <c r="DN151" s="278"/>
      <c r="DO151" s="278"/>
      <c r="DP151" s="278"/>
      <c r="DQ151" s="278"/>
      <c r="DR151" s="278"/>
      <c r="DS151" s="278"/>
      <c r="DT151" s="278"/>
      <c r="DU151" s="278"/>
      <c r="DV151" s="278"/>
      <c r="DW151" s="278"/>
      <c r="DX151" s="278"/>
      <c r="DY151" s="278"/>
      <c r="DZ151" s="278"/>
      <c r="EA151" s="278"/>
      <c r="EB151" s="278"/>
      <c r="EC151" s="278"/>
      <c r="ED151" s="278"/>
      <c r="EH151" s="276">
        <f t="shared" si="34"/>
        <v>1.733333333333178</v>
      </c>
      <c r="EI151" s="277">
        <f t="shared" si="35"/>
        <v>23.550000000000004</v>
      </c>
      <c r="EJ151" s="277" t="str">
        <f>VLOOKUP(C151,Inscription!A:N,8)</f>
        <v>GAILLY</v>
      </c>
      <c r="EK151" s="277" t="str">
        <f>VLOOKUP(C151,Inscription!A:N,9)</f>
        <v>TOBIAS</v>
      </c>
      <c r="EL151" s="272" t="str">
        <f>VLOOKUP(C151,Inscription!A:N,3)</f>
        <v>GO78-10</v>
      </c>
      <c r="EM151" s="272" t="str">
        <f>VLOOKUP(C151,Inscription!A:N,4)</f>
        <v>Homme</v>
      </c>
      <c r="EN151" s="272" t="str">
        <f>VLOOKUP(C151,Inscription!A:N,5)</f>
        <v>DH12</v>
      </c>
      <c r="EO151" s="272" t="str">
        <f>VLOOKUP(C151,Inscription!A:N,2)</f>
        <v>GO 78</v>
      </c>
      <c r="EP151" s="272" t="str">
        <f>VLOOKUP(C151,Inscription!A:N,6)</f>
        <v>17-1</v>
      </c>
      <c r="EQ151" s="272" t="s">
        <v>877</v>
      </c>
      <c r="ER151" s="272" t="str">
        <f>VLOOKUP(C151,Inscription!A:N,11)</f>
        <v>BLEUE</v>
      </c>
    </row>
    <row r="152" spans="1:148" s="272" customFormat="1" hidden="1" x14ac:dyDescent="0.25">
      <c r="A152" s="272">
        <v>26</v>
      </c>
      <c r="B152" s="288">
        <v>44373.694780092592</v>
      </c>
      <c r="C152" s="278">
        <v>2144318</v>
      </c>
      <c r="D152"/>
      <c r="E152"/>
      <c r="F152"/>
      <c r="G152"/>
      <c r="H152"/>
      <c r="I152"/>
      <c r="J152"/>
      <c r="K152"/>
      <c r="L152" t="s">
        <v>805</v>
      </c>
      <c r="M152" s="287">
        <v>0.63280092592592596</v>
      </c>
      <c r="N152"/>
      <c r="O152" t="s">
        <v>805</v>
      </c>
      <c r="P152" s="289">
        <v>0.63538194444444451</v>
      </c>
      <c r="Q152"/>
      <c r="R152"/>
      <c r="S152"/>
      <c r="T152"/>
      <c r="U152" t="s">
        <v>805</v>
      </c>
      <c r="V152" s="289">
        <v>0.6504050925925926</v>
      </c>
      <c r="W152"/>
      <c r="X152"/>
      <c r="Y152"/>
      <c r="Z152" s="278" t="s">
        <v>874</v>
      </c>
      <c r="AA152" s="278" t="s">
        <v>622</v>
      </c>
      <c r="AB152" s="278"/>
      <c r="AC152" t="s">
        <v>240</v>
      </c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 s="278">
        <v>12</v>
      </c>
      <c r="AT152" s="278">
        <v>38</v>
      </c>
      <c r="AU152" s="278" t="s">
        <v>805</v>
      </c>
      <c r="AV152" s="289">
        <v>0.63643518518518516</v>
      </c>
      <c r="AW152" s="278">
        <v>38</v>
      </c>
      <c r="AX152" s="278" t="s">
        <v>805</v>
      </c>
      <c r="AY152" s="289">
        <v>0.63803240740740741</v>
      </c>
      <c r="AZ152" s="278">
        <v>40</v>
      </c>
      <c r="BA152" s="278" t="s">
        <v>805</v>
      </c>
      <c r="BB152" s="289">
        <v>0.63920138888888889</v>
      </c>
      <c r="BC152" s="278">
        <v>40</v>
      </c>
      <c r="BD152" s="278" t="s">
        <v>805</v>
      </c>
      <c r="BE152" s="289">
        <v>0.64031249999999995</v>
      </c>
      <c r="BF152" s="278">
        <v>39</v>
      </c>
      <c r="BG152" s="278" t="s">
        <v>805</v>
      </c>
      <c r="BH152" s="289">
        <v>0.64133101851851848</v>
      </c>
      <c r="BI152" s="278">
        <v>39</v>
      </c>
      <c r="BJ152" s="278" t="s">
        <v>805</v>
      </c>
      <c r="BK152" s="289">
        <v>0.64218750000000002</v>
      </c>
      <c r="BL152" s="278">
        <v>41</v>
      </c>
      <c r="BM152" s="278" t="s">
        <v>805</v>
      </c>
      <c r="BN152" s="289">
        <v>0.6431365740740741</v>
      </c>
      <c r="BO152" s="278">
        <v>41</v>
      </c>
      <c r="BP152" s="278" t="s">
        <v>805</v>
      </c>
      <c r="BQ152" s="289">
        <v>0.64424768518518516</v>
      </c>
      <c r="BR152" s="278">
        <v>37</v>
      </c>
      <c r="BS152" s="278" t="s">
        <v>805</v>
      </c>
      <c r="BT152" s="289">
        <v>0.64581018518518518</v>
      </c>
      <c r="BU152" s="278">
        <v>37</v>
      </c>
      <c r="BV152" s="278" t="s">
        <v>805</v>
      </c>
      <c r="BW152" s="289">
        <v>0.64758101851851857</v>
      </c>
      <c r="BX152" s="278">
        <v>42</v>
      </c>
      <c r="BY152" s="278" t="s">
        <v>805</v>
      </c>
      <c r="BZ152" s="289">
        <v>0.64929398148148143</v>
      </c>
      <c r="CA152" s="278">
        <v>42</v>
      </c>
      <c r="CB152" s="278" t="s">
        <v>805</v>
      </c>
      <c r="CC152" s="289">
        <v>0.65028935185185188</v>
      </c>
      <c r="CD152" s="278"/>
      <c r="CE152" s="278"/>
      <c r="CF152" s="278"/>
      <c r="CG152" s="278"/>
      <c r="CH152" s="278"/>
      <c r="CI152" s="278"/>
      <c r="CJ152" s="278"/>
      <c r="CK152" s="278"/>
      <c r="CL152" s="278"/>
      <c r="CM152" s="278"/>
      <c r="CN152" s="278"/>
      <c r="CO152" s="278"/>
      <c r="CP152" s="278"/>
      <c r="CQ152" s="278"/>
      <c r="CR152" s="278"/>
      <c r="CS152" s="278"/>
      <c r="CT152" s="278"/>
      <c r="CU152" s="278"/>
      <c r="CV152" s="278"/>
      <c r="CW152" s="278"/>
      <c r="CX152" s="278"/>
      <c r="CY152" s="278"/>
      <c r="CZ152" s="278"/>
      <c r="DA152" s="278"/>
      <c r="DB152" s="278"/>
      <c r="DC152" s="278"/>
      <c r="DD152" s="278"/>
      <c r="DE152" s="278"/>
      <c r="DF152" s="278"/>
      <c r="DG152" s="278"/>
      <c r="DH152" s="278"/>
      <c r="DI152" s="278"/>
      <c r="DJ152" s="278"/>
      <c r="DK152" s="278"/>
      <c r="DL152" s="278"/>
      <c r="DM152" s="278"/>
      <c r="DN152" s="278"/>
      <c r="DO152" s="278"/>
      <c r="DP152" s="278"/>
      <c r="DQ152" s="278"/>
      <c r="DR152" s="278"/>
      <c r="DS152" s="278"/>
      <c r="DT152" s="278"/>
      <c r="DU152" s="278"/>
      <c r="DV152" s="278"/>
      <c r="DW152" s="278"/>
      <c r="DX152" s="278"/>
      <c r="DY152" s="278"/>
      <c r="DZ152" s="278"/>
      <c r="EA152" s="278"/>
      <c r="EB152" s="278"/>
      <c r="EC152" s="278"/>
      <c r="ED152" s="278"/>
      <c r="EH152" s="276">
        <f t="shared" si="34"/>
        <v>1.5166666666665307</v>
      </c>
      <c r="EI152" s="277">
        <f t="shared" si="35"/>
        <v>21.633333333333251</v>
      </c>
      <c r="EJ152" s="277" t="str">
        <f>VLOOKUP(C152,Inscription!A:N,8)</f>
        <v>LUCAS VIOU</v>
      </c>
      <c r="EK152" s="277" t="str">
        <f>VLOOKUP(C152,Inscription!A:N,9)</f>
        <v>CHARLOTTE</v>
      </c>
      <c r="EL152" s="272" t="str">
        <f>VLOOKUP(C152,Inscription!A:N,3)</f>
        <v>B77 1</v>
      </c>
      <c r="EM152" s="272" t="str">
        <f>VLOOKUP(C152,Inscription!A:N,4)</f>
        <v>mixte</v>
      </c>
      <c r="EN152" s="272" t="str">
        <f>VLOOKUP(C152,Inscription!A:N,5)</f>
        <v>DH12</v>
      </c>
      <c r="EO152" s="272" t="str">
        <f>VLOOKUP(C152,Inscription!A:N,2)</f>
        <v>Balise77</v>
      </c>
      <c r="EP152" s="272" t="str">
        <f>VLOOKUP(C152,Inscription!A:N,6)</f>
        <v>20-1</v>
      </c>
      <c r="EQ152" s="272" t="s">
        <v>877</v>
      </c>
      <c r="ER152" s="272" t="str">
        <f>VLOOKUP(C152,Inscription!A:N,11)</f>
        <v>BLEUE</v>
      </c>
    </row>
    <row r="153" spans="1:148" hidden="1" x14ac:dyDescent="0.25">
      <c r="A153">
        <v>38</v>
      </c>
      <c r="B153" s="286">
        <v>44373.696550925924</v>
      </c>
      <c r="C153">
        <v>2017721</v>
      </c>
      <c r="D153"/>
      <c r="E153"/>
      <c r="F153"/>
      <c r="G153"/>
      <c r="H153"/>
      <c r="I153"/>
      <c r="J153"/>
      <c r="K153"/>
      <c r="L153" t="s">
        <v>805</v>
      </c>
      <c r="M153" s="287">
        <v>0.64782407407407405</v>
      </c>
      <c r="N153"/>
      <c r="O153" t="s">
        <v>805</v>
      </c>
      <c r="P153" s="287">
        <v>0.65241898148148147</v>
      </c>
      <c r="Q153"/>
      <c r="R153"/>
      <c r="S153"/>
      <c r="T153"/>
      <c r="U153" t="s">
        <v>805</v>
      </c>
      <c r="V153" s="287">
        <v>0.65447916666666661</v>
      </c>
      <c r="W153"/>
      <c r="X153"/>
      <c r="Y153"/>
      <c r="Z153" t="s">
        <v>571</v>
      </c>
      <c r="AA153" t="s">
        <v>908</v>
      </c>
      <c r="AB153"/>
      <c r="AC153" t="s">
        <v>152</v>
      </c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>
        <v>17</v>
      </c>
      <c r="AT153">
        <v>150</v>
      </c>
      <c r="AU153" t="s">
        <v>805</v>
      </c>
      <c r="AV153" s="287">
        <v>0.65366898148148145</v>
      </c>
      <c r="AW153">
        <v>151</v>
      </c>
      <c r="AX153" t="s">
        <v>805</v>
      </c>
      <c r="AY153" s="287">
        <v>0.6537384259259259</v>
      </c>
      <c r="AZ153">
        <v>152</v>
      </c>
      <c r="BA153" t="s">
        <v>805</v>
      </c>
      <c r="BB153" s="287">
        <v>0.65372685185185186</v>
      </c>
      <c r="BC153">
        <v>156</v>
      </c>
      <c r="BD153" t="s">
        <v>805</v>
      </c>
      <c r="BE153" s="287">
        <v>0.65383101851851855</v>
      </c>
      <c r="BF153">
        <v>153</v>
      </c>
      <c r="BG153" t="s">
        <v>805</v>
      </c>
      <c r="BH153" s="287">
        <v>0.65387731481481481</v>
      </c>
      <c r="BI153">
        <v>154</v>
      </c>
      <c r="BJ153" t="s">
        <v>805</v>
      </c>
      <c r="BK153" s="287">
        <v>0.65391203703703704</v>
      </c>
      <c r="BL153">
        <v>155</v>
      </c>
      <c r="BM153" t="s">
        <v>805</v>
      </c>
      <c r="BN153" s="287">
        <v>0.65394675925925927</v>
      </c>
      <c r="BO153">
        <v>161</v>
      </c>
      <c r="BP153" t="s">
        <v>805</v>
      </c>
      <c r="BQ153" s="287">
        <v>0.65401620370370372</v>
      </c>
      <c r="BR153">
        <v>162</v>
      </c>
      <c r="BS153" t="s">
        <v>805</v>
      </c>
      <c r="BT153" s="287">
        <v>0.65409722222222222</v>
      </c>
      <c r="BU153">
        <v>163</v>
      </c>
      <c r="BV153" t="s">
        <v>805</v>
      </c>
      <c r="BW153" s="287">
        <v>0.65408564814814818</v>
      </c>
      <c r="BX153">
        <v>164</v>
      </c>
      <c r="BY153" t="s">
        <v>805</v>
      </c>
      <c r="BZ153" s="287">
        <v>0.65408564814814818</v>
      </c>
      <c r="CA153">
        <v>160</v>
      </c>
      <c r="CB153" t="s">
        <v>805</v>
      </c>
      <c r="CC153" s="287">
        <v>0.65438657407407408</v>
      </c>
      <c r="CD153">
        <v>165</v>
      </c>
      <c r="CE153" t="s">
        <v>805</v>
      </c>
      <c r="CF153" s="287">
        <v>0.65424768518518517</v>
      </c>
      <c r="CG153">
        <v>166</v>
      </c>
      <c r="CH153" t="s">
        <v>805</v>
      </c>
      <c r="CI153" s="287">
        <v>0.65422453703703709</v>
      </c>
      <c r="CJ153">
        <v>159</v>
      </c>
      <c r="CK153" t="s">
        <v>805</v>
      </c>
      <c r="CL153" s="287">
        <v>0.65429398148148155</v>
      </c>
      <c r="CM153">
        <v>157</v>
      </c>
      <c r="CN153" t="s">
        <v>805</v>
      </c>
      <c r="CO153" s="287">
        <v>0.65435185185185185</v>
      </c>
      <c r="CP153">
        <v>158</v>
      </c>
      <c r="CQ153" t="s">
        <v>805</v>
      </c>
      <c r="CR153" s="287">
        <v>0.65432870370370366</v>
      </c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H153" s="276">
        <f t="shared" si="34"/>
        <v>1.7999999999999616</v>
      </c>
      <c r="EI153" s="277">
        <f t="shared" si="35"/>
        <v>2.9666666666665975</v>
      </c>
      <c r="EJ153" s="277" t="str">
        <f>VLOOKUP(C153,Inscription!A:N,8)</f>
        <v>THEUREL</v>
      </c>
      <c r="EK153" s="277" t="str">
        <f>VLOOKUP(C153,Inscription!A:N,9)</f>
        <v>SAMUEL</v>
      </c>
      <c r="EL153" s="272" t="str">
        <f>VLOOKUP(C153,Inscription!A:N,3)</f>
        <v>TSO 1</v>
      </c>
      <c r="EM153" s="272" t="str">
        <f>VLOOKUP(C153,Inscription!A:N,4)</f>
        <v>Homme</v>
      </c>
      <c r="EN153" s="272" t="str">
        <f>VLOOKUP(C153,Inscription!A:N,5)</f>
        <v>DH14</v>
      </c>
      <c r="EO153" s="272" t="str">
        <f>VLOOKUP(C153,Inscription!A:N,2)</f>
        <v>TSO</v>
      </c>
      <c r="EP153" s="272" t="str">
        <f>VLOOKUP(C153,Inscription!A:N,6)</f>
        <v>33-2</v>
      </c>
      <c r="EQ153" s="272" t="s">
        <v>877</v>
      </c>
      <c r="ER153" s="272" t="str">
        <f>VLOOKUP(C153,Inscription!A:N,11)</f>
        <v>SO</v>
      </c>
    </row>
    <row r="154" spans="1:148" hidden="1" x14ac:dyDescent="0.25">
      <c r="A154">
        <v>62</v>
      </c>
      <c r="B154" s="286">
        <v>44373.702997685185</v>
      </c>
      <c r="C154">
        <v>38517</v>
      </c>
      <c r="D154"/>
      <c r="E154"/>
      <c r="F154"/>
      <c r="G154"/>
      <c r="H154"/>
      <c r="I154"/>
      <c r="J154"/>
      <c r="K154"/>
      <c r="L154"/>
      <c r="M154" s="287">
        <v>0.99998842592592585</v>
      </c>
      <c r="N154"/>
      <c r="O154"/>
      <c r="P154" s="287">
        <v>0.65765046296296303</v>
      </c>
      <c r="Q154"/>
      <c r="R154"/>
      <c r="S154"/>
      <c r="T154"/>
      <c r="U154"/>
      <c r="V154" s="287">
        <v>0.66074074074074074</v>
      </c>
      <c r="W154"/>
      <c r="X154"/>
      <c r="Y154"/>
      <c r="Z154" t="s">
        <v>571</v>
      </c>
      <c r="AA154" t="s">
        <v>919</v>
      </c>
      <c r="AB154"/>
      <c r="AC154" t="s">
        <v>281</v>
      </c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>
        <v>17</v>
      </c>
      <c r="AT154">
        <v>150</v>
      </c>
      <c r="AU154"/>
      <c r="AV154" s="287">
        <v>0.65969907407407413</v>
      </c>
      <c r="AW154">
        <v>151</v>
      </c>
      <c r="AX154"/>
      <c r="AY154" s="287">
        <v>0.6598032407407407</v>
      </c>
      <c r="AZ154">
        <v>152</v>
      </c>
      <c r="BA154"/>
      <c r="BB154" s="287">
        <v>0.65979166666666667</v>
      </c>
      <c r="BC154">
        <v>158</v>
      </c>
      <c r="BD154"/>
      <c r="BE154" s="287">
        <v>0.65990740740740739</v>
      </c>
      <c r="BF154">
        <v>159</v>
      </c>
      <c r="BG154"/>
      <c r="BH154" s="287">
        <v>0.66002314814814811</v>
      </c>
      <c r="BI154">
        <v>157</v>
      </c>
      <c r="BJ154"/>
      <c r="BK154" s="287">
        <v>0.66008101851851853</v>
      </c>
      <c r="BL154">
        <v>153</v>
      </c>
      <c r="BM154"/>
      <c r="BN154" s="287">
        <v>0.66011574074074075</v>
      </c>
      <c r="BO154">
        <v>154</v>
      </c>
      <c r="BP154"/>
      <c r="BQ154" s="287">
        <v>0.66017361111111106</v>
      </c>
      <c r="BR154">
        <v>156</v>
      </c>
      <c r="BS154"/>
      <c r="BT154" s="287">
        <v>0.66023148148148147</v>
      </c>
      <c r="BU154">
        <v>160</v>
      </c>
      <c r="BV154"/>
      <c r="BW154" s="287">
        <v>0.66052083333333333</v>
      </c>
      <c r="BX154">
        <v>166</v>
      </c>
      <c r="BY154"/>
      <c r="BZ154" s="287">
        <v>0.6603472222222222</v>
      </c>
      <c r="CA154">
        <v>165</v>
      </c>
      <c r="CB154"/>
      <c r="CC154" s="287">
        <v>0.6604282407407408</v>
      </c>
      <c r="CD154">
        <v>161</v>
      </c>
      <c r="CE154"/>
      <c r="CF154" s="287">
        <v>0.66045138888888888</v>
      </c>
      <c r="CG154">
        <v>155</v>
      </c>
      <c r="CH154"/>
      <c r="CI154" s="287">
        <v>0.66048611111111111</v>
      </c>
      <c r="CJ154">
        <v>162</v>
      </c>
      <c r="CK154"/>
      <c r="CL154" s="287">
        <v>0.66059027777777779</v>
      </c>
      <c r="CM154">
        <v>164</v>
      </c>
      <c r="CN154"/>
      <c r="CO154" s="287">
        <v>0.66055555555555556</v>
      </c>
      <c r="CP154">
        <v>163</v>
      </c>
      <c r="CQ154"/>
      <c r="CR154" s="287">
        <v>0.66062500000000002</v>
      </c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H154" s="276">
        <f t="shared" si="34"/>
        <v>2.9499999999999815</v>
      </c>
      <c r="EI154" s="277">
        <f t="shared" si="35"/>
        <v>4.4499999999998963</v>
      </c>
      <c r="EJ154" s="277" t="str">
        <f>VLOOKUP(C154,Inscription!A:N,8)</f>
        <v>DEVLIEGER</v>
      </c>
      <c r="EK154" s="277" t="str">
        <f>VLOOKUP(C154,Inscription!A:N,9)</f>
        <v>THIBAUT</v>
      </c>
      <c r="EL154" s="272" t="str">
        <f>VLOOKUP(C154,Inscription!A:N,3)</f>
        <v>VervinsO6</v>
      </c>
      <c r="EM154" s="272" t="str">
        <f>VLOOKUP(C154,Inscription!A:N,4)</f>
        <v>Homme</v>
      </c>
      <c r="EN154" s="272" t="str">
        <f>VLOOKUP(C154,Inscription!A:N,5)</f>
        <v>DH14</v>
      </c>
      <c r="EO154" s="272" t="str">
        <f>VLOOKUP(C154,Inscription!A:N,2)</f>
        <v>VervinsO</v>
      </c>
      <c r="EP154" s="272" t="str">
        <f>VLOOKUP(C154,Inscription!A:N,6)</f>
        <v>34-1</v>
      </c>
      <c r="EQ154" s="272" t="s">
        <v>877</v>
      </c>
      <c r="ER154" s="272" t="str">
        <f>VLOOKUP(C154,Inscription!A:N,11)</f>
        <v>SO</v>
      </c>
    </row>
    <row r="155" spans="1:148" hidden="1" x14ac:dyDescent="0.25">
      <c r="A155">
        <v>65</v>
      </c>
      <c r="B155" s="286">
        <v>44373.704004629632</v>
      </c>
      <c r="C155">
        <v>1020716</v>
      </c>
      <c r="D155"/>
      <c r="E155"/>
      <c r="F155"/>
      <c r="G155"/>
      <c r="H155"/>
      <c r="I155"/>
      <c r="J155"/>
      <c r="K155"/>
      <c r="L155" t="s">
        <v>805</v>
      </c>
      <c r="M155" s="287">
        <v>0.65456018518518522</v>
      </c>
      <c r="N155"/>
      <c r="O155" t="s">
        <v>805</v>
      </c>
      <c r="P155" s="287">
        <v>0.65924768518518517</v>
      </c>
      <c r="Q155"/>
      <c r="R155"/>
      <c r="S155"/>
      <c r="T155"/>
      <c r="U155" t="s">
        <v>805</v>
      </c>
      <c r="V155" s="287">
        <v>0.66166666666666674</v>
      </c>
      <c r="W155"/>
      <c r="X155"/>
      <c r="Y155"/>
      <c r="Z155" t="s">
        <v>571</v>
      </c>
      <c r="AA155" t="s">
        <v>921</v>
      </c>
      <c r="AB155"/>
      <c r="AC155" t="s">
        <v>281</v>
      </c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>
        <v>17</v>
      </c>
      <c r="AT155">
        <v>150</v>
      </c>
      <c r="AU155" t="s">
        <v>805</v>
      </c>
      <c r="AV155" s="287">
        <v>0.66075231481481478</v>
      </c>
      <c r="AW155">
        <v>151</v>
      </c>
      <c r="AX155" t="s">
        <v>805</v>
      </c>
      <c r="AY155" s="287">
        <v>0.66081018518518519</v>
      </c>
      <c r="AZ155">
        <v>152</v>
      </c>
      <c r="BA155" t="s">
        <v>805</v>
      </c>
      <c r="BB155" s="287">
        <v>0.66081018518518519</v>
      </c>
      <c r="BC155">
        <v>156</v>
      </c>
      <c r="BD155" t="s">
        <v>805</v>
      </c>
      <c r="BE155" s="287">
        <v>0.66092592592592592</v>
      </c>
      <c r="BF155">
        <v>153</v>
      </c>
      <c r="BG155" t="s">
        <v>805</v>
      </c>
      <c r="BH155" s="287">
        <v>0.66099537037037037</v>
      </c>
      <c r="BI155">
        <v>154</v>
      </c>
      <c r="BJ155" t="s">
        <v>805</v>
      </c>
      <c r="BK155" s="287">
        <v>0.66105324074074068</v>
      </c>
      <c r="BL155">
        <v>155</v>
      </c>
      <c r="BM155" t="s">
        <v>805</v>
      </c>
      <c r="BN155" s="287">
        <v>0.66107638888888887</v>
      </c>
      <c r="BO155">
        <v>161</v>
      </c>
      <c r="BP155" t="s">
        <v>805</v>
      </c>
      <c r="BQ155" s="287">
        <v>0.66114583333333332</v>
      </c>
      <c r="BR155">
        <v>162</v>
      </c>
      <c r="BS155" t="s">
        <v>805</v>
      </c>
      <c r="BT155" s="287">
        <v>0.66122685185185182</v>
      </c>
      <c r="BU155">
        <v>163</v>
      </c>
      <c r="BV155" t="s">
        <v>805</v>
      </c>
      <c r="BW155" s="287">
        <v>0.66122685185185182</v>
      </c>
      <c r="BX155">
        <v>164</v>
      </c>
      <c r="BY155" t="s">
        <v>805</v>
      </c>
      <c r="BZ155" s="287">
        <v>0.66122685185185182</v>
      </c>
      <c r="CA155">
        <v>160</v>
      </c>
      <c r="CB155" t="s">
        <v>805</v>
      </c>
      <c r="CC155" s="287">
        <v>0.66153935185185186</v>
      </c>
      <c r="CD155">
        <v>165</v>
      </c>
      <c r="CE155" t="s">
        <v>805</v>
      </c>
      <c r="CF155" s="287">
        <v>0.66140046296296295</v>
      </c>
      <c r="CG155">
        <v>166</v>
      </c>
      <c r="CH155" t="s">
        <v>805</v>
      </c>
      <c r="CI155" s="287">
        <v>0.66137731481481488</v>
      </c>
      <c r="CJ155">
        <v>159</v>
      </c>
      <c r="CK155" t="s">
        <v>805</v>
      </c>
      <c r="CL155" s="287">
        <v>0.66145833333333337</v>
      </c>
      <c r="CM155">
        <v>157</v>
      </c>
      <c r="CN155" t="s">
        <v>805</v>
      </c>
      <c r="CO155" s="287">
        <v>0.66149305555555549</v>
      </c>
      <c r="CP155">
        <v>158</v>
      </c>
      <c r="CQ155" t="s">
        <v>805</v>
      </c>
      <c r="CR155" s="287">
        <v>0.66148148148148145</v>
      </c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H155" s="276">
        <f t="shared" si="34"/>
        <v>2.1666666666666323</v>
      </c>
      <c r="EI155" s="277">
        <f t="shared" si="35"/>
        <v>3.4833333333334515</v>
      </c>
      <c r="EJ155" s="277" t="str">
        <f>VLOOKUP(C155,Inscription!A:N,8)</f>
        <v>PARISOT</v>
      </c>
      <c r="EK155" s="277" t="str">
        <f>VLOOKUP(C155,Inscription!A:N,9)</f>
        <v>ETHAN</v>
      </c>
      <c r="EL155" s="272" t="str">
        <f>VLOOKUP(C155,Inscription!A:N,3)</f>
        <v>VervinsO6</v>
      </c>
      <c r="EM155" s="272" t="str">
        <f>VLOOKUP(C155,Inscription!A:N,4)</f>
        <v>Homme</v>
      </c>
      <c r="EN155" s="272" t="str">
        <f>VLOOKUP(C155,Inscription!A:N,5)</f>
        <v>DH14</v>
      </c>
      <c r="EO155" s="272" t="str">
        <f>VLOOKUP(C155,Inscription!A:N,2)</f>
        <v>VervinsO</v>
      </c>
      <c r="EP155" s="272" t="str">
        <f>VLOOKUP(C155,Inscription!A:N,6)</f>
        <v>34-2</v>
      </c>
      <c r="EQ155" s="272" t="s">
        <v>877</v>
      </c>
      <c r="ER155" s="272" t="str">
        <f>VLOOKUP(C155,Inscription!A:N,11)</f>
        <v>SO</v>
      </c>
    </row>
    <row r="156" spans="1:148" hidden="1" x14ac:dyDescent="0.25">
      <c r="A156">
        <v>10</v>
      </c>
      <c r="B156" s="286">
        <v>44373.689247685186</v>
      </c>
      <c r="C156">
        <v>501481</v>
      </c>
      <c r="D156"/>
      <c r="E156"/>
      <c r="F156"/>
      <c r="G156"/>
      <c r="H156"/>
      <c r="I156"/>
      <c r="J156"/>
      <c r="K156"/>
      <c r="L156"/>
      <c r="M156" s="287">
        <v>0.99998842592592585</v>
      </c>
      <c r="N156"/>
      <c r="O156" t="s">
        <v>805</v>
      </c>
      <c r="P156" s="287">
        <v>0.64374999999999993</v>
      </c>
      <c r="Q156"/>
      <c r="R156"/>
      <c r="S156"/>
      <c r="T156"/>
      <c r="U156" t="s">
        <v>805</v>
      </c>
      <c r="V156" s="287">
        <v>0.6463078703703703</v>
      </c>
      <c r="W156"/>
      <c r="X156"/>
      <c r="Y156"/>
      <c r="Z156" t="s">
        <v>571</v>
      </c>
      <c r="AA156" t="s">
        <v>650</v>
      </c>
      <c r="AB156"/>
      <c r="AC156" t="s">
        <v>149</v>
      </c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>
        <v>17</v>
      </c>
      <c r="AT156">
        <v>150</v>
      </c>
      <c r="AU156" t="s">
        <v>805</v>
      </c>
      <c r="AV156" s="287">
        <v>0.64528935185185188</v>
      </c>
      <c r="AW156">
        <v>151</v>
      </c>
      <c r="AX156" t="s">
        <v>805</v>
      </c>
      <c r="AY156" s="287">
        <v>0.64535879629629633</v>
      </c>
      <c r="AZ156">
        <v>152</v>
      </c>
      <c r="BA156" t="s">
        <v>805</v>
      </c>
      <c r="BB156" s="287">
        <v>0.64537037037037037</v>
      </c>
      <c r="BC156">
        <v>158</v>
      </c>
      <c r="BD156" t="s">
        <v>805</v>
      </c>
      <c r="BE156" s="287">
        <v>0.64546296296296302</v>
      </c>
      <c r="BF156">
        <v>159</v>
      </c>
      <c r="BG156" t="s">
        <v>805</v>
      </c>
      <c r="BH156" s="287">
        <v>0.64560185185185182</v>
      </c>
      <c r="BI156">
        <v>157</v>
      </c>
      <c r="BJ156" t="s">
        <v>805</v>
      </c>
      <c r="BK156" s="287">
        <v>0.64565972222222223</v>
      </c>
      <c r="BL156">
        <v>153</v>
      </c>
      <c r="BM156" t="s">
        <v>805</v>
      </c>
      <c r="BN156" s="287">
        <v>0.64568287037037042</v>
      </c>
      <c r="BO156">
        <v>154</v>
      </c>
      <c r="BP156" t="s">
        <v>805</v>
      </c>
      <c r="BQ156" s="287">
        <v>0.64574074074074073</v>
      </c>
      <c r="BR156">
        <v>156</v>
      </c>
      <c r="BS156" t="s">
        <v>805</v>
      </c>
      <c r="BT156" s="287">
        <v>0.64578703703703699</v>
      </c>
      <c r="BU156">
        <v>160</v>
      </c>
      <c r="BV156" t="s">
        <v>805</v>
      </c>
      <c r="BW156" s="287">
        <v>0.64607638888888885</v>
      </c>
      <c r="BX156">
        <v>166</v>
      </c>
      <c r="BY156" t="s">
        <v>805</v>
      </c>
      <c r="BZ156" s="287">
        <v>0.64590277777777783</v>
      </c>
      <c r="CA156">
        <v>165</v>
      </c>
      <c r="CB156" t="s">
        <v>805</v>
      </c>
      <c r="CC156" s="287">
        <v>0.64598379629629632</v>
      </c>
      <c r="CD156">
        <v>161</v>
      </c>
      <c r="CE156" t="s">
        <v>805</v>
      </c>
      <c r="CF156" s="287">
        <v>0.64599537037037036</v>
      </c>
      <c r="CG156">
        <v>155</v>
      </c>
      <c r="CH156" t="s">
        <v>805</v>
      </c>
      <c r="CI156" s="287">
        <v>0.64603009259259259</v>
      </c>
      <c r="CJ156">
        <v>162</v>
      </c>
      <c r="CK156" t="s">
        <v>805</v>
      </c>
      <c r="CL156" s="287">
        <v>0.64613425925925927</v>
      </c>
      <c r="CM156">
        <v>164</v>
      </c>
      <c r="CN156" t="s">
        <v>805</v>
      </c>
      <c r="CO156" s="287">
        <v>0.64611111111111108</v>
      </c>
      <c r="CP156">
        <v>163</v>
      </c>
      <c r="CQ156" t="s">
        <v>805</v>
      </c>
      <c r="CR156" s="287">
        <v>0.64618055555555554</v>
      </c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H156" s="276">
        <f t="shared" si="34"/>
        <v>2.2166666666668</v>
      </c>
      <c r="EI156" s="277">
        <f t="shared" si="35"/>
        <v>3.6833333333333229</v>
      </c>
      <c r="EJ156" s="277" t="str">
        <f>VLOOKUP(C156,Inscription!A:N,8)</f>
        <v>TESSE</v>
      </c>
      <c r="EK156" s="277" t="str">
        <f>VLOOKUP(C156,Inscription!A:N,9)</f>
        <v>ZÉLIE</v>
      </c>
      <c r="EL156" s="272" t="str">
        <f>VLOOKUP(C156,Inscription!A:N,3)</f>
        <v>ASQ'O 3</v>
      </c>
      <c r="EM156" s="272" t="str">
        <f>VLOOKUP(C156,Inscription!A:N,4)</f>
        <v>Mixte</v>
      </c>
      <c r="EN156" s="272" t="str">
        <f>VLOOKUP(C156,Inscription!A:N,5)</f>
        <v>DH14</v>
      </c>
      <c r="EO156" s="272" t="str">
        <f>VLOOKUP(C156,Inscription!A:N,2)</f>
        <v>ASQO</v>
      </c>
      <c r="EP156" s="272" t="str">
        <f>VLOOKUP(C156,Inscription!A:N,6)</f>
        <v>35-1</v>
      </c>
      <c r="EQ156" s="272" t="s">
        <v>877</v>
      </c>
      <c r="ER156" s="272" t="str">
        <f>VLOOKUP(C156,Inscription!A:N,11)</f>
        <v>SO</v>
      </c>
    </row>
    <row r="157" spans="1:148" hidden="1" x14ac:dyDescent="0.25">
      <c r="A157">
        <v>59</v>
      </c>
      <c r="B157" s="286">
        <v>44373.702337962961</v>
      </c>
      <c r="C157">
        <v>1209892</v>
      </c>
      <c r="D157"/>
      <c r="E157"/>
      <c r="F157"/>
      <c r="G157"/>
      <c r="H157"/>
      <c r="I157"/>
      <c r="J157"/>
      <c r="K157"/>
      <c r="L157" t="s">
        <v>805</v>
      </c>
      <c r="M157" s="287">
        <v>0.65246527777777774</v>
      </c>
      <c r="N157"/>
      <c r="O157" t="s">
        <v>805</v>
      </c>
      <c r="P157" s="287">
        <v>0.65797453703703701</v>
      </c>
      <c r="Q157"/>
      <c r="R157"/>
      <c r="S157"/>
      <c r="T157"/>
      <c r="U157" t="s">
        <v>805</v>
      </c>
      <c r="V157" s="287">
        <v>0.65978009259259263</v>
      </c>
      <c r="W157"/>
      <c r="X157"/>
      <c r="Y157"/>
      <c r="Z157" t="s">
        <v>571</v>
      </c>
      <c r="AA157" t="s">
        <v>916</v>
      </c>
      <c r="AB157"/>
      <c r="AC157" t="s">
        <v>149</v>
      </c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>
        <v>17</v>
      </c>
      <c r="AT157">
        <v>150</v>
      </c>
      <c r="AU157" t="s">
        <v>805</v>
      </c>
      <c r="AV157" s="287">
        <v>0.65907407407407403</v>
      </c>
      <c r="AW157">
        <v>151</v>
      </c>
      <c r="AX157" t="s">
        <v>805</v>
      </c>
      <c r="AY157" s="287">
        <v>0.65912037037037041</v>
      </c>
      <c r="AZ157">
        <v>152</v>
      </c>
      <c r="BA157" t="s">
        <v>805</v>
      </c>
      <c r="BB157" s="287">
        <v>0.65909722222222222</v>
      </c>
      <c r="BC157">
        <v>158</v>
      </c>
      <c r="BD157" t="s">
        <v>805</v>
      </c>
      <c r="BE157" s="287">
        <v>0.65917824074074072</v>
      </c>
      <c r="BF157">
        <v>159</v>
      </c>
      <c r="BG157" t="s">
        <v>805</v>
      </c>
      <c r="BH157" s="287">
        <v>0.65927083333333336</v>
      </c>
      <c r="BI157">
        <v>157</v>
      </c>
      <c r="BJ157" t="s">
        <v>805</v>
      </c>
      <c r="BK157" s="287">
        <v>0.65930555555555559</v>
      </c>
      <c r="BL157">
        <v>153</v>
      </c>
      <c r="BM157" t="s">
        <v>805</v>
      </c>
      <c r="BN157" s="287">
        <v>0.65932870370370367</v>
      </c>
      <c r="BO157">
        <v>154</v>
      </c>
      <c r="BP157" t="s">
        <v>805</v>
      </c>
      <c r="BQ157" s="287">
        <v>0.65935185185185186</v>
      </c>
      <c r="BR157">
        <v>156</v>
      </c>
      <c r="BS157" t="s">
        <v>805</v>
      </c>
      <c r="BT157" s="287">
        <v>0.65938657407407408</v>
      </c>
      <c r="BU157">
        <v>160</v>
      </c>
      <c r="BV157" t="s">
        <v>805</v>
      </c>
      <c r="BW157" s="287">
        <v>0.65965277777777775</v>
      </c>
      <c r="BX157">
        <v>166</v>
      </c>
      <c r="BY157" t="s">
        <v>805</v>
      </c>
      <c r="BZ157" s="287">
        <v>0.65946759259259258</v>
      </c>
      <c r="CA157">
        <v>165</v>
      </c>
      <c r="CB157" t="s">
        <v>805</v>
      </c>
      <c r="CC157" s="287">
        <v>0.65954861111111118</v>
      </c>
      <c r="CD157">
        <v>161</v>
      </c>
      <c r="CE157" t="s">
        <v>805</v>
      </c>
      <c r="CF157" s="287">
        <v>0.65954861111111118</v>
      </c>
      <c r="CG157">
        <v>155</v>
      </c>
      <c r="CH157" t="s">
        <v>805</v>
      </c>
      <c r="CI157" s="287">
        <v>0.65956018518518522</v>
      </c>
      <c r="CJ157">
        <v>162</v>
      </c>
      <c r="CK157" t="s">
        <v>805</v>
      </c>
      <c r="CL157" s="287">
        <v>0.65965277777777775</v>
      </c>
      <c r="CM157">
        <v>164</v>
      </c>
      <c r="CN157" t="s">
        <v>805</v>
      </c>
      <c r="CO157" s="287">
        <v>0.65961805555555553</v>
      </c>
      <c r="CP157">
        <v>163</v>
      </c>
      <c r="CQ157" t="s">
        <v>805</v>
      </c>
      <c r="CR157" s="287">
        <v>0.65967592592592594</v>
      </c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H157" s="276">
        <f t="shared" si="34"/>
        <v>1.5833333333333144</v>
      </c>
      <c r="EI157" s="277">
        <f t="shared" si="35"/>
        <v>2.6000000000000867</v>
      </c>
      <c r="EJ157" s="277" t="str">
        <f>VLOOKUP(C157,Inscription!A:N,8)</f>
        <v>HEYRMANN</v>
      </c>
      <c r="EK157" s="277" t="str">
        <f>VLOOKUP(C157,Inscription!A:N,9)</f>
        <v>FLORENT</v>
      </c>
      <c r="EL157" s="272" t="str">
        <f>VLOOKUP(C157,Inscription!A:N,3)</f>
        <v>ASQ'O 3</v>
      </c>
      <c r="EM157" s="272" t="str">
        <f>VLOOKUP(C157,Inscription!A:N,4)</f>
        <v>Mixte</v>
      </c>
      <c r="EN157" s="272" t="str">
        <f>VLOOKUP(C157,Inscription!A:N,5)</f>
        <v>DH14</v>
      </c>
      <c r="EO157" s="272" t="str">
        <f>VLOOKUP(C157,Inscription!A:N,2)</f>
        <v>ASQO</v>
      </c>
      <c r="EP157" s="272" t="str">
        <f>VLOOKUP(C157,Inscription!A:N,6)</f>
        <v>35-2</v>
      </c>
      <c r="EQ157" s="272" t="s">
        <v>877</v>
      </c>
      <c r="ER157" s="272" t="str">
        <f>VLOOKUP(C157,Inscription!A:N,11)</f>
        <v>SO</v>
      </c>
    </row>
    <row r="158" spans="1:148" s="272" customFormat="1" hidden="1" x14ac:dyDescent="0.25">
      <c r="A158" s="272">
        <v>35</v>
      </c>
      <c r="B158" s="288">
        <v>44373.69630787037</v>
      </c>
      <c r="C158" s="278">
        <v>1001990</v>
      </c>
      <c r="D158"/>
      <c r="E158"/>
      <c r="F158"/>
      <c r="G158"/>
      <c r="H158"/>
      <c r="I158"/>
      <c r="J158"/>
      <c r="K158"/>
      <c r="L158" t="s">
        <v>805</v>
      </c>
      <c r="M158" s="287">
        <v>0.63306712962962963</v>
      </c>
      <c r="N158"/>
      <c r="O158" t="s">
        <v>805</v>
      </c>
      <c r="P158" s="289">
        <v>0.63546296296296301</v>
      </c>
      <c r="Q158"/>
      <c r="R158"/>
      <c r="S158"/>
      <c r="T158"/>
      <c r="U158" t="s">
        <v>805</v>
      </c>
      <c r="V158" s="289">
        <v>0.65270833333333333</v>
      </c>
      <c r="W158"/>
      <c r="X158"/>
      <c r="Y158"/>
      <c r="Z158" s="278" t="s">
        <v>874</v>
      </c>
      <c r="AA158" s="278" t="s">
        <v>624</v>
      </c>
      <c r="AB158" s="278"/>
      <c r="AC158" t="s">
        <v>11</v>
      </c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 s="278">
        <v>12</v>
      </c>
      <c r="AT158" s="278">
        <v>38</v>
      </c>
      <c r="AU158" s="278" t="s">
        <v>805</v>
      </c>
      <c r="AV158" s="289">
        <v>0.63656250000000003</v>
      </c>
      <c r="AW158" s="278">
        <v>38</v>
      </c>
      <c r="AX158" s="278" t="s">
        <v>805</v>
      </c>
      <c r="AY158" s="289">
        <v>0.63829861111111108</v>
      </c>
      <c r="AZ158" s="278">
        <v>40</v>
      </c>
      <c r="BA158" s="278" t="s">
        <v>805</v>
      </c>
      <c r="BB158" s="289">
        <v>0.63972222222222219</v>
      </c>
      <c r="BC158" s="278">
        <v>40</v>
      </c>
      <c r="BD158" s="278" t="s">
        <v>805</v>
      </c>
      <c r="BE158" s="289">
        <v>0.64101851851851854</v>
      </c>
      <c r="BF158" s="278">
        <v>41</v>
      </c>
      <c r="BG158" s="278" t="s">
        <v>805</v>
      </c>
      <c r="BH158" s="289">
        <v>0.64214120370370364</v>
      </c>
      <c r="BI158" s="278">
        <v>41</v>
      </c>
      <c r="BJ158" s="278" t="s">
        <v>805</v>
      </c>
      <c r="BK158" s="289">
        <v>0.64371527777777782</v>
      </c>
      <c r="BL158" s="278">
        <v>37</v>
      </c>
      <c r="BM158" s="278" t="s">
        <v>805</v>
      </c>
      <c r="BN158" s="289">
        <v>0.64541666666666664</v>
      </c>
      <c r="BO158" s="278">
        <v>37</v>
      </c>
      <c r="BP158" s="278" t="s">
        <v>805</v>
      </c>
      <c r="BQ158" s="289">
        <v>0.64739583333333328</v>
      </c>
      <c r="BR158" s="278">
        <v>42</v>
      </c>
      <c r="BS158" s="278" t="s">
        <v>805</v>
      </c>
      <c r="BT158" s="289">
        <v>0.64922453703703698</v>
      </c>
      <c r="BU158" s="278">
        <v>42</v>
      </c>
      <c r="BV158" s="278" t="s">
        <v>805</v>
      </c>
      <c r="BW158" s="289">
        <v>0.6504050925925926</v>
      </c>
      <c r="BX158" s="278">
        <v>39</v>
      </c>
      <c r="BY158" s="278" t="s">
        <v>805</v>
      </c>
      <c r="BZ158" s="289">
        <v>0.65143518518518517</v>
      </c>
      <c r="CA158" s="278">
        <v>39</v>
      </c>
      <c r="CB158" s="278" t="s">
        <v>805</v>
      </c>
      <c r="CC158" s="289">
        <v>0.65271990740740737</v>
      </c>
      <c r="CD158" s="278"/>
      <c r="CE158" s="278"/>
      <c r="CF158" s="278"/>
      <c r="CG158" s="278"/>
      <c r="CH158" s="278"/>
      <c r="CI158" s="278"/>
      <c r="CJ158" s="278"/>
      <c r="CK158" s="278"/>
      <c r="CL158" s="278"/>
      <c r="CM158" s="278"/>
      <c r="CN158" s="278"/>
      <c r="CO158" s="278"/>
      <c r="CP158" s="278"/>
      <c r="CQ158" s="278"/>
      <c r="CR158" s="278"/>
      <c r="CS158" s="278"/>
      <c r="CT158" s="278"/>
      <c r="CU158" s="278"/>
      <c r="CV158" s="278"/>
      <c r="CW158" s="278"/>
      <c r="CX158" s="278"/>
      <c r="CY158" s="278"/>
      <c r="CZ158" s="278"/>
      <c r="DA158" s="278"/>
      <c r="DB158" s="278"/>
      <c r="DC158" s="278"/>
      <c r="DD158" s="278"/>
      <c r="DE158" s="278"/>
      <c r="DF158" s="278"/>
      <c r="DG158" s="278"/>
      <c r="DH158" s="278"/>
      <c r="DI158" s="278"/>
      <c r="DJ158" s="278"/>
      <c r="DK158" s="278"/>
      <c r="DL158" s="278"/>
      <c r="DM158" s="278"/>
      <c r="DN158" s="278"/>
      <c r="DO158" s="278"/>
      <c r="DP158" s="278"/>
      <c r="DQ158" s="278"/>
      <c r="DR158" s="278"/>
      <c r="DS158" s="278"/>
      <c r="DT158" s="278"/>
      <c r="DU158" s="278"/>
      <c r="DV158" s="278"/>
      <c r="DW158" s="278"/>
      <c r="DX158" s="278"/>
      <c r="DY158" s="278"/>
      <c r="DZ158" s="278"/>
      <c r="EA158" s="278"/>
      <c r="EB158" s="278"/>
      <c r="EC158" s="278"/>
      <c r="ED158" s="278"/>
      <c r="EH158" s="276">
        <f t="shared" si="34"/>
        <v>1.5833333333333144</v>
      </c>
      <c r="EI158" s="277">
        <f t="shared" si="35"/>
        <v>24.833333333333272</v>
      </c>
      <c r="EJ158" s="277" t="str">
        <f>VLOOKUP(C158,Inscription!A:N,8)</f>
        <v>THENOZ</v>
      </c>
      <c r="EK158" s="277" t="str">
        <f>VLOOKUP(C158,Inscription!A:N,9)</f>
        <v>ARNAUD</v>
      </c>
      <c r="EL158" s="272" t="str">
        <f>VLOOKUP(C158,Inscription!A:N,3)</f>
        <v>GO78-4</v>
      </c>
      <c r="EM158" s="272" t="str">
        <f>VLOOKUP(C158,Inscription!A:N,4)</f>
        <v>Mixte</v>
      </c>
      <c r="EN158" s="272" t="str">
        <f>VLOOKUP(C158,Inscription!A:N,5)</f>
        <v>DH12</v>
      </c>
      <c r="EO158" s="272" t="str">
        <f>VLOOKUP(C158,Inscription!A:N,2)</f>
        <v>GO 78</v>
      </c>
      <c r="EP158" s="272" t="str">
        <f>VLOOKUP(C158,Inscription!A:N,6)</f>
        <v>21-1</v>
      </c>
      <c r="EQ158" s="272" t="s">
        <v>877</v>
      </c>
      <c r="ER158" s="272" t="str">
        <f>VLOOKUP(C158,Inscription!A:N,11)</f>
        <v>BLEUE</v>
      </c>
    </row>
    <row r="159" spans="1:148" hidden="1" x14ac:dyDescent="0.25">
      <c r="A159">
        <v>36</v>
      </c>
      <c r="B159" s="286">
        <v>44373.69635416667</v>
      </c>
      <c r="C159">
        <v>2147069</v>
      </c>
      <c r="D159"/>
      <c r="E159"/>
      <c r="F159"/>
      <c r="G159"/>
      <c r="H159"/>
      <c r="I159"/>
      <c r="J159"/>
      <c r="K159"/>
      <c r="L159" t="s">
        <v>805</v>
      </c>
      <c r="M159" s="287">
        <v>0.5857175925925926</v>
      </c>
      <c r="N159"/>
      <c r="O159" t="s">
        <v>805</v>
      </c>
      <c r="P159" s="287">
        <v>0.58594907407407404</v>
      </c>
      <c r="Q159"/>
      <c r="R159"/>
      <c r="S159"/>
      <c r="T159"/>
      <c r="U159" t="s">
        <v>805</v>
      </c>
      <c r="V159" s="287">
        <v>0.60241898148148143</v>
      </c>
      <c r="W159"/>
      <c r="X159"/>
      <c r="Y159"/>
      <c r="Z159" t="s">
        <v>905</v>
      </c>
      <c r="AA159" t="s">
        <v>607</v>
      </c>
      <c r="AB159"/>
      <c r="AC159" t="s">
        <v>11</v>
      </c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>
        <v>8</v>
      </c>
      <c r="AT159">
        <v>112</v>
      </c>
      <c r="AU159" t="s">
        <v>805</v>
      </c>
      <c r="AV159" s="287">
        <v>0.58928240740740734</v>
      </c>
      <c r="AW159">
        <v>118</v>
      </c>
      <c r="AX159" t="s">
        <v>805</v>
      </c>
      <c r="AY159" s="287">
        <v>0.59063657407407411</v>
      </c>
      <c r="AZ159">
        <v>116</v>
      </c>
      <c r="BA159" t="s">
        <v>805</v>
      </c>
      <c r="BB159" s="287">
        <v>0.59385416666666668</v>
      </c>
      <c r="BC159">
        <v>120</v>
      </c>
      <c r="BD159" t="s">
        <v>805</v>
      </c>
      <c r="BE159" s="287">
        <v>0.59502314814814816</v>
      </c>
      <c r="BF159">
        <v>117</v>
      </c>
      <c r="BG159" t="s">
        <v>805</v>
      </c>
      <c r="BH159" s="287">
        <v>0.59620370370370368</v>
      </c>
      <c r="BI159">
        <v>103</v>
      </c>
      <c r="BJ159" t="s">
        <v>805</v>
      </c>
      <c r="BK159" s="287">
        <v>0.59773148148148147</v>
      </c>
      <c r="BL159">
        <v>102</v>
      </c>
      <c r="BM159" t="s">
        <v>805</v>
      </c>
      <c r="BN159" s="287">
        <v>0.59965277777777781</v>
      </c>
      <c r="BO159">
        <v>101</v>
      </c>
      <c r="BP159" t="s">
        <v>805</v>
      </c>
      <c r="BQ159" s="287">
        <v>0.60131944444444441</v>
      </c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H159" s="276">
        <f t="shared" si="34"/>
        <v>4.799999999999951</v>
      </c>
      <c r="EI159" s="277">
        <f t="shared" si="35"/>
        <v>23.716666666666644</v>
      </c>
      <c r="EJ159" s="277" t="str">
        <f>VLOOKUP(C159,Inscription!A:N,8)</f>
        <v>MESTIVIER</v>
      </c>
      <c r="EK159" s="277" t="str">
        <f>VLOOKUP(C159,Inscription!A:N,9)</f>
        <v>LISA</v>
      </c>
      <c r="EL159" s="272" t="str">
        <f>VLOOKUP(C159,Inscription!A:N,3)</f>
        <v>GO78-3</v>
      </c>
      <c r="EM159" s="272" t="str">
        <f>VLOOKUP(C159,Inscription!A:N,4)</f>
        <v>Dame</v>
      </c>
      <c r="EN159" s="272" t="str">
        <f>VLOOKUP(C159,Inscription!A:N,5)</f>
        <v>DH12</v>
      </c>
      <c r="EO159" s="272" t="str">
        <f>VLOOKUP(C159,Inscription!A:N,2)</f>
        <v>GO 78</v>
      </c>
      <c r="EP159" s="272" t="str">
        <f>VLOOKUP(C159,Inscription!A:N,6)</f>
        <v>13-2</v>
      </c>
      <c r="EQ159" s="272" t="s">
        <v>877</v>
      </c>
      <c r="ER159" s="272" t="str">
        <f>VLOOKUP(C159,Inscription!A:N,11)</f>
        <v>BLEUE</v>
      </c>
    </row>
    <row r="160" spans="1:148" s="272" customFormat="1" hidden="1" x14ac:dyDescent="0.25">
      <c r="A160" s="272">
        <v>37</v>
      </c>
      <c r="B160" s="288">
        <v>44373.696412037039</v>
      </c>
      <c r="C160" s="278">
        <v>2039909</v>
      </c>
      <c r="D160"/>
      <c r="E160"/>
      <c r="F160"/>
      <c r="G160"/>
      <c r="H160"/>
      <c r="I160"/>
      <c r="J160"/>
      <c r="K160"/>
      <c r="L160" t="s">
        <v>805</v>
      </c>
      <c r="M160" s="287">
        <v>0.63249999999999995</v>
      </c>
      <c r="N160"/>
      <c r="O160" t="s">
        <v>805</v>
      </c>
      <c r="P160" s="289">
        <v>0.63548611111111108</v>
      </c>
      <c r="Q160"/>
      <c r="R160"/>
      <c r="S160"/>
      <c r="T160"/>
      <c r="U160" t="s">
        <v>805</v>
      </c>
      <c r="V160" s="289">
        <v>0.65271990740740737</v>
      </c>
      <c r="W160"/>
      <c r="X160"/>
      <c r="Y160"/>
      <c r="Z160" s="278" t="s">
        <v>874</v>
      </c>
      <c r="AA160" s="278" t="s">
        <v>606</v>
      </c>
      <c r="AB160" s="278"/>
      <c r="AC160" t="s">
        <v>11</v>
      </c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 s="278">
        <v>12</v>
      </c>
      <c r="AT160" s="278">
        <v>41</v>
      </c>
      <c r="AU160" s="278" t="s">
        <v>805</v>
      </c>
      <c r="AV160" s="289">
        <v>0.63611111111111118</v>
      </c>
      <c r="AW160" s="278">
        <v>42</v>
      </c>
      <c r="AX160" s="278" t="s">
        <v>805</v>
      </c>
      <c r="AY160" s="289">
        <v>0.63827546296296289</v>
      </c>
      <c r="AZ160" s="278">
        <v>40</v>
      </c>
      <c r="BA160" s="278" t="s">
        <v>805</v>
      </c>
      <c r="BB160" s="289">
        <v>0.6393402777777778</v>
      </c>
      <c r="BC160" s="278">
        <v>41</v>
      </c>
      <c r="BD160" s="278" t="s">
        <v>805</v>
      </c>
      <c r="BE160" s="289">
        <v>0.64034722222222229</v>
      </c>
      <c r="BF160" s="278">
        <v>39</v>
      </c>
      <c r="BG160" s="278" t="s">
        <v>805</v>
      </c>
      <c r="BH160" s="289">
        <v>0.64172453703703702</v>
      </c>
      <c r="BI160" s="278">
        <v>40</v>
      </c>
      <c r="BJ160" s="278" t="s">
        <v>805</v>
      </c>
      <c r="BK160" s="289">
        <v>0.64260416666666664</v>
      </c>
      <c r="BL160" s="278">
        <v>42</v>
      </c>
      <c r="BM160" s="278" t="s">
        <v>805</v>
      </c>
      <c r="BN160" s="289">
        <v>0.64391203703703703</v>
      </c>
      <c r="BO160" s="278">
        <v>37</v>
      </c>
      <c r="BP160" s="278" t="s">
        <v>805</v>
      </c>
      <c r="BQ160" s="289">
        <v>0.64521990740740742</v>
      </c>
      <c r="BR160" s="278">
        <v>38</v>
      </c>
      <c r="BS160" s="278" t="s">
        <v>805</v>
      </c>
      <c r="BT160" s="289">
        <v>0.64732638888888883</v>
      </c>
      <c r="BU160" s="278">
        <v>38</v>
      </c>
      <c r="BV160" s="278" t="s">
        <v>805</v>
      </c>
      <c r="BW160" s="289">
        <v>0.64927083333333335</v>
      </c>
      <c r="BX160" s="278">
        <v>37</v>
      </c>
      <c r="BY160" s="278" t="s">
        <v>805</v>
      </c>
      <c r="BZ160" s="289">
        <v>0.65103009259259259</v>
      </c>
      <c r="CA160" s="278">
        <v>39</v>
      </c>
      <c r="CB160" s="278" t="s">
        <v>805</v>
      </c>
      <c r="CC160" s="289">
        <v>0.6526967592592593</v>
      </c>
      <c r="CD160" s="278"/>
      <c r="CE160" s="278"/>
      <c r="CF160" s="278"/>
      <c r="CG160" s="278"/>
      <c r="CH160" s="278"/>
      <c r="CI160" s="278"/>
      <c r="CJ160" s="278"/>
      <c r="CK160" s="278"/>
      <c r="CL160" s="278"/>
      <c r="CM160" s="278"/>
      <c r="CN160" s="278"/>
      <c r="CO160" s="278"/>
      <c r="CP160" s="278"/>
      <c r="CQ160" s="278"/>
      <c r="CR160" s="278"/>
      <c r="CS160" s="278"/>
      <c r="CT160" s="278"/>
      <c r="CU160" s="278"/>
      <c r="CV160" s="278"/>
      <c r="CW160" s="278"/>
      <c r="CX160" s="278"/>
      <c r="CY160" s="278"/>
      <c r="CZ160" s="278"/>
      <c r="DA160" s="278"/>
      <c r="DB160" s="278"/>
      <c r="DC160" s="278"/>
      <c r="DD160" s="278"/>
      <c r="DE160" s="278"/>
      <c r="DF160" s="278"/>
      <c r="DG160" s="278"/>
      <c r="DH160" s="278"/>
      <c r="DI160" s="278"/>
      <c r="DJ160" s="278"/>
      <c r="DK160" s="278"/>
      <c r="DL160" s="278"/>
      <c r="DM160" s="278"/>
      <c r="DN160" s="278"/>
      <c r="DO160" s="278"/>
      <c r="DP160" s="278"/>
      <c r="DQ160" s="278"/>
      <c r="DR160" s="278"/>
      <c r="DS160" s="278"/>
      <c r="DT160" s="278"/>
      <c r="DU160" s="278"/>
      <c r="DV160" s="278"/>
      <c r="DW160" s="278"/>
      <c r="DX160" s="278"/>
      <c r="DY160" s="278"/>
      <c r="DZ160" s="278"/>
      <c r="EA160" s="278"/>
      <c r="EB160" s="278"/>
      <c r="EC160" s="278"/>
      <c r="ED160" s="278"/>
      <c r="EH160" s="276">
        <f t="shared" si="34"/>
        <v>0.90000000000014069</v>
      </c>
      <c r="EI160" s="277">
        <f t="shared" si="35"/>
        <v>24.816666666666656</v>
      </c>
      <c r="EJ160" s="277" t="str">
        <f>VLOOKUP(C160,Inscription!A:N,8)</f>
        <v>LE DINH COSTE</v>
      </c>
      <c r="EK160" s="277" t="str">
        <f>VLOOKUP(C160,Inscription!A:N,9)</f>
        <v>MAYLEEN</v>
      </c>
      <c r="EL160" s="272" t="str">
        <f>VLOOKUP(C160,Inscription!A:N,3)</f>
        <v>GO78-3</v>
      </c>
      <c r="EM160" s="272" t="str">
        <f>VLOOKUP(C160,Inscription!A:N,4)</f>
        <v>Dame</v>
      </c>
      <c r="EN160" s="272" t="str">
        <f>VLOOKUP(C160,Inscription!A:N,5)</f>
        <v>DH12</v>
      </c>
      <c r="EO160" s="272" t="str">
        <f>VLOOKUP(C160,Inscription!A:N,2)</f>
        <v>GO 78</v>
      </c>
      <c r="EP160" s="272" t="str">
        <f>VLOOKUP(C160,Inscription!A:N,6)</f>
        <v>13-1</v>
      </c>
      <c r="EQ160" s="272" t="s">
        <v>877</v>
      </c>
      <c r="ER160" s="272" t="str">
        <f>VLOOKUP(C160,Inscription!A:N,11)</f>
        <v>BLEUE</v>
      </c>
    </row>
    <row r="161" spans="1:148" hidden="1" x14ac:dyDescent="0.25">
      <c r="A161">
        <v>51</v>
      </c>
      <c r="B161" s="286">
        <v>44373.700798611113</v>
      </c>
      <c r="C161">
        <v>2086249</v>
      </c>
      <c r="D161"/>
      <c r="E161"/>
      <c r="F161"/>
      <c r="G161"/>
      <c r="H161"/>
      <c r="I161"/>
      <c r="J161"/>
      <c r="K161"/>
      <c r="L161" t="s">
        <v>805</v>
      </c>
      <c r="M161" s="287">
        <v>0.64866898148148155</v>
      </c>
      <c r="N161"/>
      <c r="O161" t="s">
        <v>805</v>
      </c>
      <c r="P161" s="287">
        <v>0.6548842592592593</v>
      </c>
      <c r="Q161"/>
      <c r="R161"/>
      <c r="S161"/>
      <c r="T161"/>
      <c r="U161" t="s">
        <v>805</v>
      </c>
      <c r="V161" s="287">
        <v>0.6586805555555556</v>
      </c>
      <c r="W161"/>
      <c r="X161"/>
      <c r="Y161"/>
      <c r="Z161" t="s">
        <v>571</v>
      </c>
      <c r="AA161" t="s">
        <v>904</v>
      </c>
      <c r="AB161"/>
      <c r="AC161" t="s">
        <v>142</v>
      </c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>
        <v>17</v>
      </c>
      <c r="AT161">
        <v>150</v>
      </c>
      <c r="AU161" t="s">
        <v>805</v>
      </c>
      <c r="AV161" s="287">
        <v>0.65680555555555553</v>
      </c>
      <c r="AW161">
        <v>151</v>
      </c>
      <c r="AX161" t="s">
        <v>805</v>
      </c>
      <c r="AY161" s="287">
        <v>0.6570138888888889</v>
      </c>
      <c r="AZ161">
        <v>152</v>
      </c>
      <c r="BA161" t="s">
        <v>805</v>
      </c>
      <c r="BB161" s="287">
        <v>0.6570138888888889</v>
      </c>
      <c r="BC161">
        <v>158</v>
      </c>
      <c r="BD161" t="s">
        <v>805</v>
      </c>
      <c r="BE161" s="287">
        <v>0.65715277777777781</v>
      </c>
      <c r="BF161">
        <v>159</v>
      </c>
      <c r="BG161" t="s">
        <v>805</v>
      </c>
      <c r="BH161" s="287">
        <v>0.65745370370370371</v>
      </c>
      <c r="BI161">
        <v>157</v>
      </c>
      <c r="BJ161" t="s">
        <v>805</v>
      </c>
      <c r="BK161" s="287">
        <v>0.6575347222222222</v>
      </c>
      <c r="BL161">
        <v>153</v>
      </c>
      <c r="BM161" t="s">
        <v>805</v>
      </c>
      <c r="BN161" s="287">
        <v>0.65756944444444443</v>
      </c>
      <c r="BO161">
        <v>154</v>
      </c>
      <c r="BP161" t="s">
        <v>805</v>
      </c>
      <c r="BQ161" s="287">
        <v>0.6576157407407407</v>
      </c>
      <c r="BR161">
        <v>156</v>
      </c>
      <c r="BS161" t="s">
        <v>805</v>
      </c>
      <c r="BT161" s="287">
        <v>0.65777777777777779</v>
      </c>
      <c r="BU161">
        <v>160</v>
      </c>
      <c r="BV161" t="s">
        <v>805</v>
      </c>
      <c r="BW161" s="287">
        <v>0.65806712962962965</v>
      </c>
      <c r="BX161">
        <v>166</v>
      </c>
      <c r="BY161" t="s">
        <v>805</v>
      </c>
      <c r="BZ161" s="287">
        <v>0.65788194444444448</v>
      </c>
      <c r="CA161">
        <v>165</v>
      </c>
      <c r="CB161" t="s">
        <v>805</v>
      </c>
      <c r="CC161" s="287">
        <v>0.65798611111111105</v>
      </c>
      <c r="CD161">
        <v>161</v>
      </c>
      <c r="CE161" t="s">
        <v>805</v>
      </c>
      <c r="CF161" s="287">
        <v>0.65800925925925924</v>
      </c>
      <c r="CG161">
        <v>155</v>
      </c>
      <c r="CH161" t="s">
        <v>805</v>
      </c>
      <c r="CI161" s="287">
        <v>0.65803240740740743</v>
      </c>
      <c r="CJ161">
        <v>162</v>
      </c>
      <c r="CK161" t="s">
        <v>805</v>
      </c>
      <c r="CL161" s="287">
        <v>0.65842592592592586</v>
      </c>
      <c r="CM161">
        <v>164</v>
      </c>
      <c r="CN161" t="s">
        <v>805</v>
      </c>
      <c r="CO161" s="287">
        <v>0.6584606481481482</v>
      </c>
      <c r="CP161">
        <v>163</v>
      </c>
      <c r="CQ161" t="s">
        <v>805</v>
      </c>
      <c r="CR161" s="287">
        <v>0.65855324074074073</v>
      </c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H161" s="276">
        <f t="shared" si="34"/>
        <v>2.7666666666665662</v>
      </c>
      <c r="EI161" s="277">
        <f t="shared" si="35"/>
        <v>5.4666666666666686</v>
      </c>
      <c r="EJ161" s="277" t="str">
        <f>VLOOKUP(C161,Inscription!A:N,8)</f>
        <v/>
      </c>
      <c r="EK161" s="277" t="str">
        <f>VLOOKUP(C161,Inscription!A:N,9)</f>
        <v>NOLWENN</v>
      </c>
      <c r="EL161" s="272" t="str">
        <f>VLOOKUP(C161,Inscription!A:N,3)</f>
        <v>ESPADCOLE</v>
      </c>
      <c r="EM161" s="272" t="str">
        <f>VLOOKUP(C161,Inscription!A:N,4)</f>
        <v>Mixte</v>
      </c>
      <c r="EN161" s="272" t="str">
        <f>VLOOKUP(C161,Inscription!A:N,5)</f>
        <v>DH14</v>
      </c>
      <c r="EO161" s="272" t="str">
        <f>VLOOKUP(C161,Inscription!A:N,2)</f>
        <v>ESPAD</v>
      </c>
      <c r="EP161" s="272" t="str">
        <f>VLOOKUP(C161,Inscription!A:N,6)</f>
        <v>36-1</v>
      </c>
      <c r="EQ161" s="272" t="s">
        <v>877</v>
      </c>
      <c r="ER161" s="272" t="str">
        <f>VLOOKUP(C161,Inscription!A:N,11)</f>
        <v>SO</v>
      </c>
    </row>
    <row r="162" spans="1:148" hidden="1" x14ac:dyDescent="0.25">
      <c r="A162">
        <v>39</v>
      </c>
      <c r="B162" s="286">
        <v>44373.696620370371</v>
      </c>
      <c r="C162">
        <v>1910515</v>
      </c>
      <c r="D162"/>
      <c r="E162"/>
      <c r="F162"/>
      <c r="G162"/>
      <c r="H162"/>
      <c r="I162"/>
      <c r="J162"/>
      <c r="K162"/>
      <c r="L162" t="s">
        <v>805</v>
      </c>
      <c r="M162" s="287">
        <v>0.64402777777777775</v>
      </c>
      <c r="N162"/>
      <c r="O162" t="s">
        <v>805</v>
      </c>
      <c r="P162" s="287">
        <v>0.64931712962962962</v>
      </c>
      <c r="Q162"/>
      <c r="R162"/>
      <c r="S162"/>
      <c r="T162"/>
      <c r="U162" t="s">
        <v>805</v>
      </c>
      <c r="V162" s="287">
        <v>0.65293981481481478</v>
      </c>
      <c r="W162"/>
      <c r="X162"/>
      <c r="Y162"/>
      <c r="Z162" t="s">
        <v>571</v>
      </c>
      <c r="AA162" t="s">
        <v>831</v>
      </c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>
        <v>17</v>
      </c>
      <c r="AT162">
        <v>150</v>
      </c>
      <c r="AU162" t="s">
        <v>805</v>
      </c>
      <c r="AV162" s="287">
        <v>0.65118055555555554</v>
      </c>
      <c r="AW162">
        <v>151</v>
      </c>
      <c r="AX162" t="s">
        <v>805</v>
      </c>
      <c r="AY162" s="287">
        <v>0.65171296296296299</v>
      </c>
      <c r="AZ162">
        <v>152</v>
      </c>
      <c r="BA162" t="s">
        <v>805</v>
      </c>
      <c r="BB162" s="287">
        <v>0.65173611111111118</v>
      </c>
      <c r="BC162">
        <v>156</v>
      </c>
      <c r="BD162" t="s">
        <v>805</v>
      </c>
      <c r="BE162" s="287">
        <v>0.65186342592592594</v>
      </c>
      <c r="BF162">
        <v>153</v>
      </c>
      <c r="BG162" t="s">
        <v>805</v>
      </c>
      <c r="BH162" s="287">
        <v>0.6519328703703704</v>
      </c>
      <c r="BI162">
        <v>154</v>
      </c>
      <c r="BJ162" t="s">
        <v>805</v>
      </c>
      <c r="BK162" s="287">
        <v>0.65197916666666667</v>
      </c>
      <c r="BL162">
        <v>155</v>
      </c>
      <c r="BM162" t="s">
        <v>805</v>
      </c>
      <c r="BN162" s="287">
        <v>0.65202546296296293</v>
      </c>
      <c r="BO162">
        <v>161</v>
      </c>
      <c r="BP162" t="s">
        <v>805</v>
      </c>
      <c r="BQ162" s="287">
        <v>0.65212962962962961</v>
      </c>
      <c r="BR162">
        <v>162</v>
      </c>
      <c r="BS162" t="s">
        <v>805</v>
      </c>
      <c r="BT162" s="287">
        <v>0.65222222222222226</v>
      </c>
      <c r="BU162">
        <v>163</v>
      </c>
      <c r="BV162" t="s">
        <v>805</v>
      </c>
      <c r="BW162" s="287">
        <v>0.65233796296296298</v>
      </c>
      <c r="BX162">
        <v>164</v>
      </c>
      <c r="BY162" t="s">
        <v>805</v>
      </c>
      <c r="BZ162" s="287">
        <v>0.65234953703703702</v>
      </c>
      <c r="CA162">
        <v>160</v>
      </c>
      <c r="CB162" t="s">
        <v>805</v>
      </c>
      <c r="CC162" s="287">
        <v>0.65268518518518526</v>
      </c>
      <c r="CD162">
        <v>165</v>
      </c>
      <c r="CE162" t="s">
        <v>805</v>
      </c>
      <c r="CF162" s="287">
        <v>0.65255787037037039</v>
      </c>
      <c r="CG162">
        <v>166</v>
      </c>
      <c r="CH162" t="s">
        <v>805</v>
      </c>
      <c r="CI162" s="287">
        <v>0.65254629629629635</v>
      </c>
      <c r="CJ162">
        <v>159</v>
      </c>
      <c r="CK162" t="s">
        <v>805</v>
      </c>
      <c r="CL162" s="287">
        <v>0.65263888888888888</v>
      </c>
      <c r="CM162">
        <v>157</v>
      </c>
      <c r="CN162" t="s">
        <v>805</v>
      </c>
      <c r="CO162" s="287">
        <v>0.6527546296296296</v>
      </c>
      <c r="CP162">
        <v>158</v>
      </c>
      <c r="CQ162" t="s">
        <v>805</v>
      </c>
      <c r="CR162" s="287">
        <v>0.65276620370370375</v>
      </c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H162" s="276">
        <f t="shared" si="34"/>
        <v>2.6833333333333265</v>
      </c>
      <c r="EI162" s="277">
        <f t="shared" si="35"/>
        <v>5.2166666666666295</v>
      </c>
      <c r="EJ162" s="277" t="str">
        <f>VLOOKUP(C162,Inscription!A:N,8)</f>
        <v>MARQUEZE POUEY</v>
      </c>
      <c r="EK162" s="277" t="str">
        <f>VLOOKUP(C162,Inscription!A:N,9)</f>
        <v>Morgane</v>
      </c>
      <c r="EL162" s="272" t="str">
        <f>VLOOKUP(C162,Inscription!A:N,3)</f>
        <v>ESPADCOLE</v>
      </c>
      <c r="EM162" s="272" t="str">
        <f>VLOOKUP(C162,Inscription!A:N,4)</f>
        <v>Mixte</v>
      </c>
      <c r="EN162" s="272" t="str">
        <f>VLOOKUP(C162,Inscription!A:N,5)</f>
        <v>DH14</v>
      </c>
      <c r="EO162" s="272" t="str">
        <f>VLOOKUP(C162,Inscription!A:N,2)</f>
        <v>COLE</v>
      </c>
      <c r="EP162" s="272" t="str">
        <f>VLOOKUP(C162,Inscription!A:N,6)</f>
        <v>36-2</v>
      </c>
      <c r="EQ162" s="272" t="s">
        <v>877</v>
      </c>
      <c r="ER162" s="272" t="str">
        <f>VLOOKUP(C162,Inscription!A:N,11)</f>
        <v>VERTE</v>
      </c>
    </row>
    <row r="163" spans="1:148" s="272" customFormat="1" hidden="1" x14ac:dyDescent="0.25">
      <c r="A163" s="272">
        <v>40</v>
      </c>
      <c r="B163" s="288">
        <v>44373.696701388886</v>
      </c>
      <c r="C163" s="278">
        <v>1210936</v>
      </c>
      <c r="D163"/>
      <c r="E163"/>
      <c r="F163"/>
      <c r="G163"/>
      <c r="H163"/>
      <c r="I163"/>
      <c r="J163"/>
      <c r="K163"/>
      <c r="L163" t="s">
        <v>805</v>
      </c>
      <c r="M163" s="287">
        <v>0.6341782407407407</v>
      </c>
      <c r="N163"/>
      <c r="O163" t="s">
        <v>805</v>
      </c>
      <c r="P163" s="289">
        <v>0.63734953703703701</v>
      </c>
      <c r="Q163"/>
      <c r="R163"/>
      <c r="S163"/>
      <c r="T163"/>
      <c r="U163" t="s">
        <v>805</v>
      </c>
      <c r="V163" s="289">
        <v>0.65265046296296292</v>
      </c>
      <c r="W163"/>
      <c r="X163"/>
      <c r="Y163"/>
      <c r="Z163" s="278" t="s">
        <v>874</v>
      </c>
      <c r="AA163" s="278" t="s">
        <v>620</v>
      </c>
      <c r="AB163" s="278"/>
      <c r="AC163" t="s">
        <v>149</v>
      </c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 s="278">
        <v>12</v>
      </c>
      <c r="AT163" s="278">
        <v>40</v>
      </c>
      <c r="AU163" s="278" t="s">
        <v>805</v>
      </c>
      <c r="AV163" s="289">
        <v>0.63803240740740741</v>
      </c>
      <c r="AW163" s="278">
        <v>39</v>
      </c>
      <c r="AX163" s="278" t="s">
        <v>805</v>
      </c>
      <c r="AY163" s="289">
        <v>0.63899305555555552</v>
      </c>
      <c r="AZ163" s="278">
        <v>38</v>
      </c>
      <c r="BA163" s="278" t="s">
        <v>805</v>
      </c>
      <c r="BB163" s="289">
        <v>0.64017361111111104</v>
      </c>
      <c r="BC163" s="278">
        <v>38</v>
      </c>
      <c r="BD163" s="278" t="s">
        <v>805</v>
      </c>
      <c r="BE163" s="289">
        <v>0.64182870370370371</v>
      </c>
      <c r="BF163" s="278">
        <v>39</v>
      </c>
      <c r="BG163" s="278" t="s">
        <v>805</v>
      </c>
      <c r="BH163" s="289">
        <v>0.64295138888888892</v>
      </c>
      <c r="BI163" s="278">
        <v>40</v>
      </c>
      <c r="BJ163" s="278" t="s">
        <v>805</v>
      </c>
      <c r="BK163" s="289">
        <v>0.64377314814814812</v>
      </c>
      <c r="BL163" s="278">
        <v>41</v>
      </c>
      <c r="BM163" s="278" t="s">
        <v>805</v>
      </c>
      <c r="BN163" s="289">
        <v>0.64517361111111116</v>
      </c>
      <c r="BO163" s="278">
        <v>41</v>
      </c>
      <c r="BP163" s="278" t="s">
        <v>805</v>
      </c>
      <c r="BQ163" s="289">
        <v>0.64631944444444445</v>
      </c>
      <c r="BR163" s="278">
        <v>42</v>
      </c>
      <c r="BS163" s="278" t="s">
        <v>805</v>
      </c>
      <c r="BT163" s="289">
        <v>0.64789351851851851</v>
      </c>
      <c r="BU163" s="278">
        <v>42</v>
      </c>
      <c r="BV163" s="278" t="s">
        <v>805</v>
      </c>
      <c r="BW163" s="289">
        <v>0.64905092592592595</v>
      </c>
      <c r="BX163" s="278">
        <v>37</v>
      </c>
      <c r="BY163" s="278" t="s">
        <v>805</v>
      </c>
      <c r="BZ163" s="289">
        <v>0.65023148148148147</v>
      </c>
      <c r="CA163" s="278">
        <v>37</v>
      </c>
      <c r="CB163" s="278" t="s">
        <v>805</v>
      </c>
      <c r="CC163" s="289">
        <v>0.65187499999999998</v>
      </c>
      <c r="CD163" s="278"/>
      <c r="CE163" s="278"/>
      <c r="CF163" s="278"/>
      <c r="CG163" s="278"/>
      <c r="CH163" s="278"/>
      <c r="CI163" s="278"/>
      <c r="CJ163" s="278"/>
      <c r="CK163" s="278"/>
      <c r="CL163" s="278"/>
      <c r="CM163" s="278"/>
      <c r="CN163" s="278"/>
      <c r="CO163" s="278"/>
      <c r="CP163" s="278"/>
      <c r="CQ163" s="278"/>
      <c r="CR163" s="278"/>
      <c r="CS163" s="278"/>
      <c r="CT163" s="278"/>
      <c r="CU163" s="278"/>
      <c r="CV163" s="278"/>
      <c r="CW163" s="278"/>
      <c r="CX163" s="278"/>
      <c r="CY163" s="278"/>
      <c r="CZ163" s="278"/>
      <c r="DA163" s="278"/>
      <c r="DB163" s="278"/>
      <c r="DC163" s="278"/>
      <c r="DD163" s="278"/>
      <c r="DE163" s="278"/>
      <c r="DF163" s="278"/>
      <c r="DG163" s="278"/>
      <c r="DH163" s="278"/>
      <c r="DI163" s="278"/>
      <c r="DJ163" s="278"/>
      <c r="DK163" s="278"/>
      <c r="DL163" s="278"/>
      <c r="DM163" s="278"/>
      <c r="DN163" s="278"/>
      <c r="DO163" s="278"/>
      <c r="DP163" s="278"/>
      <c r="DQ163" s="278"/>
      <c r="DR163" s="278"/>
      <c r="DS163" s="278"/>
      <c r="DT163" s="278"/>
      <c r="DU163" s="278"/>
      <c r="DV163" s="278"/>
      <c r="DW163" s="278"/>
      <c r="DX163" s="278"/>
      <c r="DY163" s="278"/>
      <c r="DZ163" s="278"/>
      <c r="EA163" s="278"/>
      <c r="EB163" s="278"/>
      <c r="EC163" s="278"/>
      <c r="ED163" s="278"/>
      <c r="EH163" s="276">
        <f t="shared" si="34"/>
        <v>0.98333333333338047</v>
      </c>
      <c r="EI163" s="277">
        <f t="shared" si="35"/>
        <v>22.033333333333314</v>
      </c>
      <c r="EJ163" s="277" t="str">
        <f>VLOOKUP(C163,Inscription!A:N,8)</f>
        <v>SKOWRONEK</v>
      </c>
      <c r="EK163" s="277" t="str">
        <f>VLOOKUP(C163,Inscription!A:N,9)</f>
        <v>PAULINE</v>
      </c>
      <c r="EL163" s="272" t="str">
        <f>VLOOKUP(C163,Inscription!A:N,3)</f>
        <v>ASQ'O 2</v>
      </c>
      <c r="EM163" s="272" t="str">
        <f>VLOOKUP(C163,Inscription!A:N,4)</f>
        <v>Mixte</v>
      </c>
      <c r="EN163" s="272" t="str">
        <f>VLOOKUP(C163,Inscription!A:N,5)</f>
        <v>DH12</v>
      </c>
      <c r="EO163" s="272" t="str">
        <f>VLOOKUP(C163,Inscription!A:N,2)</f>
        <v>ASQO</v>
      </c>
      <c r="EP163" s="272" t="str">
        <f>VLOOKUP(C163,Inscription!A:N,6)</f>
        <v>27-1</v>
      </c>
      <c r="EQ163" s="272" t="s">
        <v>877</v>
      </c>
      <c r="ER163" s="272" t="str">
        <f>VLOOKUP(C163,Inscription!A:N,11)</f>
        <v>SO</v>
      </c>
    </row>
    <row r="164" spans="1:148" s="272" customFormat="1" hidden="1" x14ac:dyDescent="0.25">
      <c r="A164" s="272">
        <v>42</v>
      </c>
      <c r="B164" s="288">
        <v>44373.697118055556</v>
      </c>
      <c r="C164" s="278">
        <v>338964</v>
      </c>
      <c r="D164"/>
      <c r="E164"/>
      <c r="F164"/>
      <c r="G164"/>
      <c r="H164"/>
      <c r="I164"/>
      <c r="J164"/>
      <c r="K164"/>
      <c r="L164"/>
      <c r="M164" s="287">
        <v>0.99998842592592585</v>
      </c>
      <c r="N164"/>
      <c r="O164"/>
      <c r="P164" s="289">
        <v>0.6355439814814815</v>
      </c>
      <c r="Q164"/>
      <c r="R164"/>
      <c r="S164"/>
      <c r="T164"/>
      <c r="U164"/>
      <c r="V164" s="289">
        <v>0.65406249999999999</v>
      </c>
      <c r="W164"/>
      <c r="X164"/>
      <c r="Y164"/>
      <c r="Z164" s="278" t="s">
        <v>874</v>
      </c>
      <c r="AA164" s="278" t="s">
        <v>616</v>
      </c>
      <c r="AB164" s="278"/>
      <c r="AC164" t="s">
        <v>11</v>
      </c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 s="278">
        <v>12</v>
      </c>
      <c r="AT164" s="278">
        <v>40</v>
      </c>
      <c r="AU164" s="278"/>
      <c r="AV164" s="289">
        <v>0.63628472222222221</v>
      </c>
      <c r="AW164" s="278">
        <v>40</v>
      </c>
      <c r="AX164" s="278"/>
      <c r="AY164" s="289">
        <v>0.63732638888888882</v>
      </c>
      <c r="AZ164" s="278">
        <v>41</v>
      </c>
      <c r="BA164" s="278"/>
      <c r="BB164" s="289">
        <v>0.64028935185185187</v>
      </c>
      <c r="BC164" s="278">
        <v>41</v>
      </c>
      <c r="BD164" s="278"/>
      <c r="BE164" s="289">
        <v>0.64201388888888888</v>
      </c>
      <c r="BF164" s="278">
        <v>38</v>
      </c>
      <c r="BG164" s="278"/>
      <c r="BH164" s="289">
        <v>0.64356481481481487</v>
      </c>
      <c r="BI164" s="278">
        <v>38</v>
      </c>
      <c r="BJ164" s="278"/>
      <c r="BK164" s="289">
        <v>0.64521990740740742</v>
      </c>
      <c r="BL164" s="278">
        <v>42</v>
      </c>
      <c r="BM164" s="278"/>
      <c r="BN164" s="289">
        <v>0.64673611111111107</v>
      </c>
      <c r="BO164" s="278">
        <v>39</v>
      </c>
      <c r="BP164" s="278"/>
      <c r="BQ164" s="289">
        <v>0.64906249999999999</v>
      </c>
      <c r="BR164" s="278">
        <v>37</v>
      </c>
      <c r="BS164" s="278"/>
      <c r="BT164" s="289">
        <v>0.65013888888888893</v>
      </c>
      <c r="BU164" s="278">
        <v>42</v>
      </c>
      <c r="BV164" s="278"/>
      <c r="BW164" s="289">
        <v>0.65185185185185179</v>
      </c>
      <c r="BX164" s="278">
        <v>39</v>
      </c>
      <c r="BY164" s="278"/>
      <c r="BZ164" s="289">
        <v>0.65266203703703707</v>
      </c>
      <c r="CA164" s="278">
        <v>37</v>
      </c>
      <c r="CB164" s="278"/>
      <c r="CC164" s="289">
        <v>0.6535185185185185</v>
      </c>
      <c r="CD164" s="278"/>
      <c r="CE164" s="278"/>
      <c r="CF164" s="278"/>
      <c r="CG164" s="278"/>
      <c r="CH164" s="278"/>
      <c r="CI164" s="278"/>
      <c r="CJ164" s="278"/>
      <c r="CK164" s="278"/>
      <c r="CL164" s="278"/>
      <c r="CM164" s="278"/>
      <c r="CN164" s="278"/>
      <c r="CO164" s="278"/>
      <c r="CP164" s="278"/>
      <c r="CQ164" s="278"/>
      <c r="CR164" s="278"/>
      <c r="CS164" s="278"/>
      <c r="CT164" s="278"/>
      <c r="CU164" s="278"/>
      <c r="CV164" s="278"/>
      <c r="CW164" s="278"/>
      <c r="CX164" s="278"/>
      <c r="CY164" s="278"/>
      <c r="CZ164" s="278"/>
      <c r="DA164" s="278"/>
      <c r="DB164" s="278"/>
      <c r="DC164" s="278"/>
      <c r="DD164" s="278"/>
      <c r="DE164" s="278"/>
      <c r="DF164" s="278"/>
      <c r="DG164" s="278"/>
      <c r="DH164" s="278"/>
      <c r="DI164" s="278"/>
      <c r="DJ164" s="278"/>
      <c r="DK164" s="278"/>
      <c r="DL164" s="278"/>
      <c r="DM164" s="278"/>
      <c r="DN164" s="278"/>
      <c r="DO164" s="278"/>
      <c r="DP164" s="278"/>
      <c r="DQ164" s="278"/>
      <c r="DR164" s="278"/>
      <c r="DS164" s="278"/>
      <c r="DT164" s="278"/>
      <c r="DU164" s="278"/>
      <c r="DV164" s="278"/>
      <c r="DW164" s="278"/>
      <c r="DX164" s="278"/>
      <c r="DY164" s="278"/>
      <c r="DZ164" s="278"/>
      <c r="EA164" s="278"/>
      <c r="EB164" s="278"/>
      <c r="EC164" s="278"/>
      <c r="ED164" s="278"/>
      <c r="EH164" s="276">
        <f t="shared" si="34"/>
        <v>1.0666666666666202</v>
      </c>
      <c r="EI164" s="277">
        <f t="shared" si="35"/>
        <v>26.666666666666625</v>
      </c>
      <c r="EJ164" s="277" t="str">
        <f>VLOOKUP(C164,Inscription!A:N,8)</f>
        <v>LE ROUX</v>
      </c>
      <c r="EK164" s="277" t="str">
        <f>VLOOKUP(C164,Inscription!A:N,9)</f>
        <v>ERWAN</v>
      </c>
      <c r="EL164" s="272" t="str">
        <f>VLOOKUP(C164,Inscription!A:N,3)</f>
        <v>GO78-5</v>
      </c>
      <c r="EM164" s="272" t="str">
        <f>VLOOKUP(C164,Inscription!A:N,4)</f>
        <v>Homme</v>
      </c>
      <c r="EN164" s="272" t="str">
        <f>VLOOKUP(C164,Inscription!A:N,5)</f>
        <v>DH12</v>
      </c>
      <c r="EO164" s="272" t="str">
        <f>VLOOKUP(C164,Inscription!A:N,2)</f>
        <v>GO 78</v>
      </c>
      <c r="EP164" s="272" t="str">
        <f>VLOOKUP(C164,Inscription!A:N,6)</f>
        <v>18-1</v>
      </c>
      <c r="EQ164" s="272" t="s">
        <v>877</v>
      </c>
      <c r="ER164" s="272" t="str">
        <f>VLOOKUP(C164,Inscription!A:N,11)</f>
        <v>BLEUE</v>
      </c>
    </row>
    <row r="165" spans="1:148" hidden="1" x14ac:dyDescent="0.25">
      <c r="A165">
        <v>41</v>
      </c>
      <c r="B165" s="286">
        <v>44373.696886574071</v>
      </c>
      <c r="C165">
        <v>2074297</v>
      </c>
      <c r="D165"/>
      <c r="E165"/>
      <c r="F165"/>
      <c r="G165"/>
      <c r="H165"/>
      <c r="I165"/>
      <c r="J165"/>
      <c r="K165"/>
      <c r="L165" t="s">
        <v>805</v>
      </c>
      <c r="M165" s="287">
        <v>0.65090277777777772</v>
      </c>
      <c r="N165"/>
      <c r="O165" t="s">
        <v>805</v>
      </c>
      <c r="P165" s="287">
        <v>0.65278935185185183</v>
      </c>
      <c r="Q165"/>
      <c r="R165"/>
      <c r="S165"/>
      <c r="T165"/>
      <c r="U165" t="s">
        <v>805</v>
      </c>
      <c r="V165" s="287">
        <v>0.65474537037037039</v>
      </c>
      <c r="W165"/>
      <c r="X165"/>
      <c r="Y165"/>
      <c r="Z165" t="s">
        <v>571</v>
      </c>
      <c r="AA165" t="s">
        <v>909</v>
      </c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>
        <v>17</v>
      </c>
      <c r="AT165">
        <v>150</v>
      </c>
      <c r="AU165" t="s">
        <v>805</v>
      </c>
      <c r="AV165" s="287">
        <v>0.65394675925925927</v>
      </c>
      <c r="AW165">
        <v>151</v>
      </c>
      <c r="AX165" t="s">
        <v>805</v>
      </c>
      <c r="AY165" s="287">
        <v>0.65400462962962969</v>
      </c>
      <c r="AZ165">
        <v>152</v>
      </c>
      <c r="BA165" t="s">
        <v>805</v>
      </c>
      <c r="BB165" s="287">
        <v>0.6539814814814815</v>
      </c>
      <c r="BC165">
        <v>156</v>
      </c>
      <c r="BD165" t="s">
        <v>805</v>
      </c>
      <c r="BE165" s="287">
        <v>0.65409722222222222</v>
      </c>
      <c r="BF165">
        <v>153</v>
      </c>
      <c r="BG165" t="s">
        <v>805</v>
      </c>
      <c r="BH165" s="287">
        <v>0.65414351851851849</v>
      </c>
      <c r="BI165">
        <v>154</v>
      </c>
      <c r="BJ165" t="s">
        <v>805</v>
      </c>
      <c r="BK165" s="287">
        <v>0.65417824074074071</v>
      </c>
      <c r="BL165">
        <v>155</v>
      </c>
      <c r="BM165" t="s">
        <v>805</v>
      </c>
      <c r="BN165" s="287">
        <v>0.65418981481481475</v>
      </c>
      <c r="BO165">
        <v>161</v>
      </c>
      <c r="BP165" t="s">
        <v>805</v>
      </c>
      <c r="BQ165" s="287">
        <v>0.65427083333333336</v>
      </c>
      <c r="BR165">
        <v>162</v>
      </c>
      <c r="BS165" t="s">
        <v>805</v>
      </c>
      <c r="BT165" s="287">
        <v>0.65436342592592589</v>
      </c>
      <c r="BU165">
        <v>163</v>
      </c>
      <c r="BV165" t="s">
        <v>805</v>
      </c>
      <c r="BW165" s="287">
        <v>0.65435185185185185</v>
      </c>
      <c r="BX165">
        <v>164</v>
      </c>
      <c r="BY165" t="s">
        <v>805</v>
      </c>
      <c r="BZ165" s="287">
        <v>0.65435185185185185</v>
      </c>
      <c r="CA165">
        <v>160</v>
      </c>
      <c r="CB165" t="s">
        <v>805</v>
      </c>
      <c r="CC165" s="287">
        <v>0.65465277777777775</v>
      </c>
      <c r="CD165">
        <v>165</v>
      </c>
      <c r="CE165" t="s">
        <v>805</v>
      </c>
      <c r="CF165" s="287">
        <v>0.65451388888888895</v>
      </c>
      <c r="CG165">
        <v>166</v>
      </c>
      <c r="CH165" t="s">
        <v>805</v>
      </c>
      <c r="CI165" s="287">
        <v>0.6545023148148148</v>
      </c>
      <c r="CJ165">
        <v>159</v>
      </c>
      <c r="CK165" t="s">
        <v>805</v>
      </c>
      <c r="CL165" s="287">
        <v>0.65458333333333341</v>
      </c>
      <c r="CM165">
        <v>157</v>
      </c>
      <c r="CN165" t="s">
        <v>805</v>
      </c>
      <c r="CO165" s="287">
        <v>0.65461805555555552</v>
      </c>
      <c r="CP165">
        <v>158</v>
      </c>
      <c r="CQ165" t="s">
        <v>805</v>
      </c>
      <c r="CR165" s="287">
        <v>0.65459490740740744</v>
      </c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H165" s="276">
        <f t="shared" si="34"/>
        <v>1.666666666666714</v>
      </c>
      <c r="EI165" s="277">
        <f t="shared" si="35"/>
        <v>2.8166666666667339</v>
      </c>
      <c r="EJ165" s="277" t="str">
        <f>VLOOKUP(C165,Inscription!A:N,8)</f>
        <v>THENOZ</v>
      </c>
      <c r="EK165" s="277" t="str">
        <f>VLOOKUP(C165,Inscription!A:N,9)</f>
        <v>JÉRÉMIE</v>
      </c>
      <c r="EL165" s="272" t="str">
        <f>VLOOKUP(C165,Inscription!A:N,3)</f>
        <v>GO78-1</v>
      </c>
      <c r="EM165" s="272" t="str">
        <f>VLOOKUP(C165,Inscription!A:N,4)</f>
        <v>Mixte</v>
      </c>
      <c r="EN165" s="272" t="str">
        <f>VLOOKUP(C165,Inscription!A:N,5)</f>
        <v>DH14</v>
      </c>
      <c r="EO165" s="272" t="str">
        <f>VLOOKUP(C165,Inscription!A:N,2)</f>
        <v>GO 78</v>
      </c>
      <c r="EP165" s="272" t="str">
        <f>VLOOKUP(C165,Inscription!A:N,6)</f>
        <v>37-1</v>
      </c>
      <c r="EQ165" s="272" t="s">
        <v>877</v>
      </c>
      <c r="ER165" s="272" t="str">
        <f>VLOOKUP(C165,Inscription!A:N,11)</f>
        <v>JAUNE</v>
      </c>
    </row>
    <row r="166" spans="1:148" hidden="1" x14ac:dyDescent="0.25">
      <c r="A166">
        <v>43</v>
      </c>
      <c r="B166" s="286">
        <v>44373.697268518517</v>
      </c>
      <c r="C166">
        <v>420966</v>
      </c>
      <c r="D166"/>
      <c r="E166"/>
      <c r="F166"/>
      <c r="G166"/>
      <c r="H166"/>
      <c r="I166"/>
      <c r="J166"/>
      <c r="K166"/>
      <c r="L166"/>
      <c r="M166" s="287">
        <v>0.99998842592592585</v>
      </c>
      <c r="N166"/>
      <c r="O166"/>
      <c r="P166" s="287">
        <v>0.65310185185185188</v>
      </c>
      <c r="Q166"/>
      <c r="R166"/>
      <c r="S166"/>
      <c r="T166"/>
      <c r="U166"/>
      <c r="V166" s="287">
        <v>0.65533564814814815</v>
      </c>
      <c r="W166"/>
      <c r="X166"/>
      <c r="Y166"/>
      <c r="Z166" t="s">
        <v>571</v>
      </c>
      <c r="AA166" t="s">
        <v>848</v>
      </c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>
        <v>10</v>
      </c>
      <c r="AT166">
        <v>150</v>
      </c>
      <c r="AU166"/>
      <c r="AV166" s="287">
        <v>0.65473379629629636</v>
      </c>
      <c r="AW166">
        <v>151</v>
      </c>
      <c r="AX166"/>
      <c r="AY166" s="287">
        <v>0.65481481481481485</v>
      </c>
      <c r="AZ166">
        <v>152</v>
      </c>
      <c r="BA166"/>
      <c r="BB166" s="287">
        <v>0.65480324074074081</v>
      </c>
      <c r="BC166">
        <v>156</v>
      </c>
      <c r="BD166"/>
      <c r="BE166" s="287">
        <v>0.65491898148148142</v>
      </c>
      <c r="BF166">
        <v>153</v>
      </c>
      <c r="BG166"/>
      <c r="BH166" s="287">
        <v>0.65497685185185184</v>
      </c>
      <c r="BI166">
        <v>154</v>
      </c>
      <c r="BJ166"/>
      <c r="BK166" s="287">
        <v>0.65501157407407407</v>
      </c>
      <c r="BL166">
        <v>155</v>
      </c>
      <c r="BM166"/>
      <c r="BN166" s="287">
        <v>0.65505787037037033</v>
      </c>
      <c r="BO166">
        <v>155</v>
      </c>
      <c r="BP166"/>
      <c r="BQ166" s="287">
        <v>0.65505787037037033</v>
      </c>
      <c r="BR166">
        <v>161</v>
      </c>
      <c r="BS166"/>
      <c r="BT166" s="287">
        <v>0.65512731481481479</v>
      </c>
      <c r="BU166">
        <v>162</v>
      </c>
      <c r="BV166"/>
      <c r="BW166" s="287">
        <v>0.65521990740740743</v>
      </c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H166" s="276">
        <f t="shared" si="34"/>
        <v>2.3500000000000476</v>
      </c>
      <c r="EI166" s="277">
        <f t="shared" si="35"/>
        <v>3.2166666666666366</v>
      </c>
      <c r="EJ166" s="277" t="str">
        <f>VLOOKUP(C166,Inscription!A:N,8)</f>
        <v>GIRARDEAU</v>
      </c>
      <c r="EK166" s="277" t="str">
        <f>VLOOKUP(C166,Inscription!A:N,9)</f>
        <v>VICTORIA</v>
      </c>
      <c r="EL166" s="272" t="str">
        <f>VLOOKUP(C166,Inscription!A:N,3)</f>
        <v>GO78-1</v>
      </c>
      <c r="EM166" s="272" t="str">
        <f>VLOOKUP(C166,Inscription!A:N,4)</f>
        <v>Mixte</v>
      </c>
      <c r="EN166" s="272" t="str">
        <f>VLOOKUP(C166,Inscription!A:N,5)</f>
        <v>DH14</v>
      </c>
      <c r="EO166" s="272" t="str">
        <f>VLOOKUP(C166,Inscription!A:N,2)</f>
        <v>GO 78</v>
      </c>
      <c r="EP166" s="272" t="str">
        <f>VLOOKUP(C166,Inscription!A:N,6)</f>
        <v>37-2</v>
      </c>
      <c r="EQ166" s="272" t="s">
        <v>877</v>
      </c>
      <c r="ER166" s="272" t="str">
        <f>VLOOKUP(C166,Inscription!A:N,11)</f>
        <v>BLEUE</v>
      </c>
    </row>
    <row r="167" spans="1:148" s="272" customFormat="1" hidden="1" x14ac:dyDescent="0.25">
      <c r="A167" s="272">
        <v>46</v>
      </c>
      <c r="B167" s="288">
        <v>44373.698819444442</v>
      </c>
      <c r="C167" s="278">
        <v>228683</v>
      </c>
      <c r="D167"/>
      <c r="E167"/>
      <c r="F167"/>
      <c r="G167"/>
      <c r="H167"/>
      <c r="I167"/>
      <c r="J167"/>
      <c r="K167"/>
      <c r="L167"/>
      <c r="M167" s="287">
        <v>0.99998842592592585</v>
      </c>
      <c r="N167"/>
      <c r="O167"/>
      <c r="P167" s="289">
        <v>0.63543981481481482</v>
      </c>
      <c r="Q167"/>
      <c r="R167"/>
      <c r="S167"/>
      <c r="T167"/>
      <c r="U167"/>
      <c r="V167" s="289">
        <v>0.65571759259259255</v>
      </c>
      <c r="W167"/>
      <c r="X167"/>
      <c r="Y167"/>
      <c r="Z167" s="278" t="s">
        <v>874</v>
      </c>
      <c r="AA167" s="278" t="s">
        <v>618</v>
      </c>
      <c r="AB167" s="278"/>
      <c r="AC167" t="s">
        <v>281</v>
      </c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 s="278">
        <v>12</v>
      </c>
      <c r="AT167" s="278">
        <v>41</v>
      </c>
      <c r="AU167" s="278"/>
      <c r="AV167" s="289">
        <v>0.63606481481481481</v>
      </c>
      <c r="AW167" s="278">
        <v>37</v>
      </c>
      <c r="AX167" s="278"/>
      <c r="AY167" s="289">
        <v>0.63814814814814813</v>
      </c>
      <c r="AZ167" s="278">
        <v>42</v>
      </c>
      <c r="BA167" s="278"/>
      <c r="BB167" s="289">
        <v>0.64012731481481489</v>
      </c>
      <c r="BC167" s="278">
        <v>38</v>
      </c>
      <c r="BD167" s="278"/>
      <c r="BE167" s="289">
        <v>0.64180555555555552</v>
      </c>
      <c r="BF167" s="278">
        <v>37</v>
      </c>
      <c r="BG167" s="278"/>
      <c r="BH167" s="289">
        <v>0.6441782407407407</v>
      </c>
      <c r="BI167" s="278">
        <v>39</v>
      </c>
      <c r="BJ167" s="278"/>
      <c r="BK167" s="289">
        <v>0.64597222222222228</v>
      </c>
      <c r="BL167" s="278">
        <v>38</v>
      </c>
      <c r="BM167" s="278"/>
      <c r="BN167" s="289">
        <v>0.64734953703703701</v>
      </c>
      <c r="BO167" s="278">
        <v>40</v>
      </c>
      <c r="BP167" s="278"/>
      <c r="BQ167" s="289">
        <v>0.6495023148148148</v>
      </c>
      <c r="BR167" s="278">
        <v>39</v>
      </c>
      <c r="BS167" s="278"/>
      <c r="BT167" s="289">
        <v>0.65081018518518519</v>
      </c>
      <c r="BU167" s="278">
        <v>41</v>
      </c>
      <c r="BV167" s="278"/>
      <c r="BW167" s="289">
        <v>0.65202546296296293</v>
      </c>
      <c r="BX167" s="278">
        <v>40</v>
      </c>
      <c r="BY167" s="278"/>
      <c r="BZ167" s="289">
        <v>0.65376157407407409</v>
      </c>
      <c r="CA167" s="278">
        <v>42</v>
      </c>
      <c r="CB167" s="278"/>
      <c r="CC167" s="289">
        <v>0.65531249999999996</v>
      </c>
      <c r="CD167" s="278"/>
      <c r="CE167" s="278"/>
      <c r="CF167" s="278"/>
      <c r="CG167" s="278"/>
      <c r="CH167" s="278"/>
      <c r="CI167" s="278"/>
      <c r="CJ167" s="278"/>
      <c r="CK167" s="278"/>
      <c r="CL167" s="278"/>
      <c r="CM167" s="278"/>
      <c r="CN167" s="278"/>
      <c r="CO167" s="278"/>
      <c r="CP167" s="278"/>
      <c r="CQ167" s="278"/>
      <c r="CR167" s="278"/>
      <c r="CS167" s="278"/>
      <c r="CT167" s="278"/>
      <c r="CU167" s="278"/>
      <c r="CV167" s="278"/>
      <c r="CW167" s="278"/>
      <c r="CX167" s="278"/>
      <c r="CY167" s="278"/>
      <c r="CZ167" s="278"/>
      <c r="DA167" s="278"/>
      <c r="DB167" s="278"/>
      <c r="DC167" s="278"/>
      <c r="DD167" s="278"/>
      <c r="DE167" s="278"/>
      <c r="DF167" s="278"/>
      <c r="DG167" s="278"/>
      <c r="DH167" s="278"/>
      <c r="DI167" s="278"/>
      <c r="DJ167" s="278"/>
      <c r="DK167" s="278"/>
      <c r="DL167" s="278"/>
      <c r="DM167" s="278"/>
      <c r="DN167" s="278"/>
      <c r="DO167" s="278"/>
      <c r="DP167" s="278"/>
      <c r="DQ167" s="278"/>
      <c r="DR167" s="278"/>
      <c r="DS167" s="278"/>
      <c r="DT167" s="278"/>
      <c r="DU167" s="278"/>
      <c r="DV167" s="278"/>
      <c r="DW167" s="278"/>
      <c r="DX167" s="278"/>
      <c r="DY167" s="278"/>
      <c r="DZ167" s="278"/>
      <c r="EA167" s="278"/>
      <c r="EB167" s="278"/>
      <c r="EC167" s="278"/>
      <c r="ED167" s="278"/>
      <c r="EH167" s="276">
        <f t="shared" si="34"/>
        <v>0.89999999999998082</v>
      </c>
      <c r="EI167" s="277">
        <f t="shared" si="35"/>
        <v>29.199999999999928</v>
      </c>
      <c r="EJ167" s="277" t="str">
        <f>VLOOKUP(C167,Inscription!A:N,8)</f>
        <v>LAVENANT</v>
      </c>
      <c r="EK167" s="277" t="str">
        <f>VLOOKUP(C167,Inscription!A:N,9)</f>
        <v>ROBIN</v>
      </c>
      <c r="EL167" s="272" t="str">
        <f>VLOOKUP(C167,Inscription!A:N,3)</f>
        <v>VervinsO2</v>
      </c>
      <c r="EM167" s="272" t="str">
        <f>VLOOKUP(C167,Inscription!A:N,4)</f>
        <v>homme</v>
      </c>
      <c r="EN167" s="272" t="str">
        <f>VLOOKUP(C167,Inscription!A:N,5)</f>
        <v>DH12</v>
      </c>
      <c r="EO167" s="272" t="str">
        <f>VLOOKUP(C167,Inscription!A:N,2)</f>
        <v>VervinsO</v>
      </c>
      <c r="EP167" s="272" t="str">
        <f>VLOOKUP(C167,Inscription!A:N,6)</f>
        <v>19-1</v>
      </c>
      <c r="EQ167" s="272" t="s">
        <v>877</v>
      </c>
      <c r="ER167" s="272" t="str">
        <f>VLOOKUP(C167,Inscription!A:N,11)</f>
        <v>SO</v>
      </c>
    </row>
    <row r="168" spans="1:148" hidden="1" x14ac:dyDescent="0.25">
      <c r="A168">
        <v>13</v>
      </c>
      <c r="B168" s="286">
        <v>44373.691111111111</v>
      </c>
      <c r="C168">
        <v>2039903</v>
      </c>
      <c r="D168"/>
      <c r="E168"/>
      <c r="F168"/>
      <c r="G168"/>
      <c r="H168"/>
      <c r="I168"/>
      <c r="J168"/>
      <c r="K168"/>
      <c r="L168" t="s">
        <v>805</v>
      </c>
      <c r="M168" s="287">
        <v>0.64068287037037031</v>
      </c>
      <c r="N168"/>
      <c r="O168" t="s">
        <v>805</v>
      </c>
      <c r="P168" s="287">
        <v>0.64651620370370366</v>
      </c>
      <c r="Q168"/>
      <c r="R168"/>
      <c r="S168"/>
      <c r="T168"/>
      <c r="U168" t="s">
        <v>805</v>
      </c>
      <c r="V168" s="287">
        <v>0.64925925925925931</v>
      </c>
      <c r="W168"/>
      <c r="X168"/>
      <c r="Y168"/>
      <c r="Z168" t="s">
        <v>571</v>
      </c>
      <c r="AA168" t="s">
        <v>654</v>
      </c>
      <c r="AB168"/>
      <c r="AC168" t="s">
        <v>11</v>
      </c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>
        <v>17</v>
      </c>
      <c r="AT168">
        <v>150</v>
      </c>
      <c r="AU168" t="s">
        <v>805</v>
      </c>
      <c r="AV168" s="287">
        <v>0.64825231481481482</v>
      </c>
      <c r="AW168">
        <v>151</v>
      </c>
      <c r="AX168" t="s">
        <v>805</v>
      </c>
      <c r="AY168" s="287">
        <v>0.64836805555555554</v>
      </c>
      <c r="AZ168">
        <v>152</v>
      </c>
      <c r="BA168" t="s">
        <v>805</v>
      </c>
      <c r="BB168" s="287">
        <v>0.64836805555555554</v>
      </c>
      <c r="BC168">
        <v>158</v>
      </c>
      <c r="BD168" t="s">
        <v>805</v>
      </c>
      <c r="BE168" s="287">
        <v>0.64846064814814819</v>
      </c>
      <c r="BF168">
        <v>159</v>
      </c>
      <c r="BG168" t="s">
        <v>805</v>
      </c>
      <c r="BH168" s="287">
        <v>0.64857638888888891</v>
      </c>
      <c r="BI168">
        <v>157</v>
      </c>
      <c r="BJ168" t="s">
        <v>805</v>
      </c>
      <c r="BK168" s="287">
        <v>0.64863425925925922</v>
      </c>
      <c r="BL168">
        <v>153</v>
      </c>
      <c r="BM168" t="s">
        <v>805</v>
      </c>
      <c r="BN168" s="287">
        <v>0.64868055555555559</v>
      </c>
      <c r="BO168">
        <v>154</v>
      </c>
      <c r="BP168" t="s">
        <v>805</v>
      </c>
      <c r="BQ168" s="287">
        <v>0.64871527777777771</v>
      </c>
      <c r="BR168">
        <v>156</v>
      </c>
      <c r="BS168" t="s">
        <v>805</v>
      </c>
      <c r="BT168" s="287">
        <v>0.64877314814814813</v>
      </c>
      <c r="BU168">
        <v>160</v>
      </c>
      <c r="BV168" t="s">
        <v>805</v>
      </c>
      <c r="BW168" s="287">
        <v>0.64905092592592595</v>
      </c>
      <c r="BX168">
        <v>166</v>
      </c>
      <c r="BY168" t="s">
        <v>805</v>
      </c>
      <c r="BZ168" s="287">
        <v>0.64886574074074077</v>
      </c>
      <c r="CA168">
        <v>165</v>
      </c>
      <c r="CB168" t="s">
        <v>805</v>
      </c>
      <c r="CC168" s="287">
        <v>0.6489583333333333</v>
      </c>
      <c r="CD168">
        <v>161</v>
      </c>
      <c r="CE168" t="s">
        <v>805</v>
      </c>
      <c r="CF168" s="287">
        <v>0.64896990740740745</v>
      </c>
      <c r="CG168">
        <v>155</v>
      </c>
      <c r="CH168" t="s">
        <v>805</v>
      </c>
      <c r="CI168" s="287">
        <v>0.64899305555555553</v>
      </c>
      <c r="CJ168">
        <v>162</v>
      </c>
      <c r="CK168" t="s">
        <v>805</v>
      </c>
      <c r="CL168" s="287">
        <v>0.6491203703703704</v>
      </c>
      <c r="CM168">
        <v>164</v>
      </c>
      <c r="CN168" t="s">
        <v>805</v>
      </c>
      <c r="CO168" s="287">
        <v>0.64908564814814818</v>
      </c>
      <c r="CP168">
        <v>163</v>
      </c>
      <c r="CQ168" t="s">
        <v>805</v>
      </c>
      <c r="CR168" s="287">
        <v>0.64915509259259252</v>
      </c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H168" s="276">
        <f t="shared" si="34"/>
        <v>2.5000000000000711</v>
      </c>
      <c r="EI168" s="277">
        <f t="shared" si="35"/>
        <v>3.9500000000001378</v>
      </c>
      <c r="EJ168" s="277" t="str">
        <f>VLOOKUP(C168,Inscription!A:N,8)</f>
        <v>LE ROY</v>
      </c>
      <c r="EK168" s="277" t="str">
        <f>VLOOKUP(C168,Inscription!A:N,9)</f>
        <v>AXELLE</v>
      </c>
      <c r="EL168" s="272" t="str">
        <f>VLOOKUP(C168,Inscription!A:N,3)</f>
        <v>GO78-2</v>
      </c>
      <c r="EM168" s="272" t="str">
        <f>VLOOKUP(C168,Inscription!A:N,4)</f>
        <v>Mixte</v>
      </c>
      <c r="EN168" s="272" t="str">
        <f>VLOOKUP(C168,Inscription!A:N,5)</f>
        <v>DH14</v>
      </c>
      <c r="EO168" s="272" t="str">
        <f>VLOOKUP(C168,Inscription!A:N,2)</f>
        <v>GO 78</v>
      </c>
      <c r="EP168" s="272" t="str">
        <f>VLOOKUP(C168,Inscription!A:N,6)</f>
        <v>38-1</v>
      </c>
      <c r="EQ168" s="272" t="s">
        <v>877</v>
      </c>
      <c r="ER168" s="272" t="str">
        <f>VLOOKUP(C168,Inscription!A:N,11)</f>
        <v>BLEUE</v>
      </c>
    </row>
    <row r="169" spans="1:148" hidden="1" x14ac:dyDescent="0.25">
      <c r="A169">
        <v>71</v>
      </c>
      <c r="B169" s="286">
        <v>44373.706261574072</v>
      </c>
      <c r="C169">
        <v>338966</v>
      </c>
      <c r="D169"/>
      <c r="E169"/>
      <c r="F169"/>
      <c r="G169"/>
      <c r="H169"/>
      <c r="I169"/>
      <c r="J169"/>
      <c r="K169"/>
      <c r="L169"/>
      <c r="M169" s="287">
        <v>0.99998842592592585</v>
      </c>
      <c r="N169"/>
      <c r="O169"/>
      <c r="P169" s="287">
        <v>0.66170138888888885</v>
      </c>
      <c r="Q169"/>
      <c r="R169"/>
      <c r="S169"/>
      <c r="T169"/>
      <c r="U169"/>
      <c r="V169" s="287">
        <v>0.66413194444444446</v>
      </c>
      <c r="W169"/>
      <c r="X169"/>
      <c r="Y169"/>
      <c r="Z169" t="s">
        <v>571</v>
      </c>
      <c r="AA169" t="s">
        <v>848</v>
      </c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>
        <v>17</v>
      </c>
      <c r="AT169">
        <v>150</v>
      </c>
      <c r="AU169"/>
      <c r="AV169" s="287">
        <v>0.66320601851851857</v>
      </c>
      <c r="AW169">
        <v>151</v>
      </c>
      <c r="AX169"/>
      <c r="AY169" s="287">
        <v>0.66325231481481484</v>
      </c>
      <c r="AZ169">
        <v>152</v>
      </c>
      <c r="BA169"/>
      <c r="BB169" s="287">
        <v>0.66327546296296302</v>
      </c>
      <c r="BC169">
        <v>156</v>
      </c>
      <c r="BD169"/>
      <c r="BE169" s="287">
        <v>0.6633796296296296</v>
      </c>
      <c r="BF169">
        <v>153</v>
      </c>
      <c r="BG169"/>
      <c r="BH169" s="287">
        <v>0.66342592592592597</v>
      </c>
      <c r="BI169">
        <v>154</v>
      </c>
      <c r="BJ169"/>
      <c r="BK169" s="287">
        <v>0.66347222222222224</v>
      </c>
      <c r="BL169">
        <v>155</v>
      </c>
      <c r="BM169"/>
      <c r="BN169" s="287">
        <v>0.6635416666666667</v>
      </c>
      <c r="BO169">
        <v>161</v>
      </c>
      <c r="BP169"/>
      <c r="BQ169" s="287">
        <v>0.66361111111111104</v>
      </c>
      <c r="BR169">
        <v>162</v>
      </c>
      <c r="BS169"/>
      <c r="BT169" s="287">
        <v>0.66369212962962965</v>
      </c>
      <c r="BU169">
        <v>163</v>
      </c>
      <c r="BV169"/>
      <c r="BW169" s="287">
        <v>0.66369212962962965</v>
      </c>
      <c r="BX169">
        <v>164</v>
      </c>
      <c r="BY169"/>
      <c r="BZ169" s="287">
        <v>0.66369212962962965</v>
      </c>
      <c r="CA169">
        <v>160</v>
      </c>
      <c r="CB169"/>
      <c r="CC169" s="287">
        <v>0.66400462962962969</v>
      </c>
      <c r="CD169">
        <v>165</v>
      </c>
      <c r="CE169"/>
      <c r="CF169" s="287">
        <v>0.66386574074074078</v>
      </c>
      <c r="CG169">
        <v>166</v>
      </c>
      <c r="CH169"/>
      <c r="CI169" s="287">
        <v>0.6638425925925926</v>
      </c>
      <c r="CJ169">
        <v>159</v>
      </c>
      <c r="CK169"/>
      <c r="CL169" s="287">
        <v>0.66392361111111109</v>
      </c>
      <c r="CM169">
        <v>157</v>
      </c>
      <c r="CN169"/>
      <c r="CO169" s="287">
        <v>0.66396990740740736</v>
      </c>
      <c r="CP169">
        <v>158</v>
      </c>
      <c r="CQ169"/>
      <c r="CR169" s="287">
        <v>0.66395833333333332</v>
      </c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H169" s="276">
        <f t="shared" si="34"/>
        <v>2.1666666666667922</v>
      </c>
      <c r="EI169" s="277">
        <f t="shared" si="35"/>
        <v>3.5000000000000675</v>
      </c>
      <c r="EJ169" s="277" t="str">
        <f>VLOOKUP(C169,Inscription!A:N,8)</f>
        <v>DUQUESNE</v>
      </c>
      <c r="EK169" s="277" t="str">
        <f>VLOOKUP(C169,Inscription!A:N,9)</f>
        <v>LUC</v>
      </c>
      <c r="EL169" s="272" t="str">
        <f>VLOOKUP(C169,Inscription!A:N,3)</f>
        <v>GO78-2</v>
      </c>
      <c r="EM169" s="272" t="str">
        <f>VLOOKUP(C169,Inscription!A:N,4)</f>
        <v>Mixte</v>
      </c>
      <c r="EN169" s="272" t="str">
        <f>VLOOKUP(C169,Inscription!A:N,5)</f>
        <v>DH14</v>
      </c>
      <c r="EO169" s="272" t="str">
        <f>VLOOKUP(C169,Inscription!A:N,2)</f>
        <v>GO 78</v>
      </c>
      <c r="EP169" s="272" t="str">
        <f>VLOOKUP(C169,Inscription!A:N,6)</f>
        <v>38-2</v>
      </c>
      <c r="EQ169" s="272" t="s">
        <v>877</v>
      </c>
      <c r="ER169" s="272" t="str">
        <f>VLOOKUP(C169,Inscription!A:N,11)</f>
        <v>BLEUE</v>
      </c>
    </row>
    <row r="170" spans="1:148" s="272" customFormat="1" hidden="1" x14ac:dyDescent="0.25">
      <c r="A170" s="272">
        <v>52</v>
      </c>
      <c r="B170" s="288">
        <v>44373.700925925928</v>
      </c>
      <c r="C170" s="278">
        <v>2311181</v>
      </c>
      <c r="D170"/>
      <c r="E170"/>
      <c r="F170"/>
      <c r="G170"/>
      <c r="H170"/>
      <c r="I170"/>
      <c r="J170"/>
      <c r="K170"/>
      <c r="L170" t="s">
        <v>805</v>
      </c>
      <c r="M170" s="287">
        <v>0.63287037037037031</v>
      </c>
      <c r="N170"/>
      <c r="O170" t="s">
        <v>805</v>
      </c>
      <c r="P170" s="289">
        <v>0.63550925925925927</v>
      </c>
      <c r="Q170"/>
      <c r="R170"/>
      <c r="S170"/>
      <c r="T170"/>
      <c r="U170" t="s">
        <v>805</v>
      </c>
      <c r="V170" s="289">
        <v>0.65672453703703704</v>
      </c>
      <c r="W170"/>
      <c r="X170"/>
      <c r="Y170"/>
      <c r="Z170" s="278" t="s">
        <v>874</v>
      </c>
      <c r="AA170" s="278" t="s">
        <v>612</v>
      </c>
      <c r="AB170" s="278"/>
      <c r="AC170" t="s">
        <v>240</v>
      </c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 s="278">
        <v>13</v>
      </c>
      <c r="AT170" s="278">
        <v>40</v>
      </c>
      <c r="AU170" s="278" t="s">
        <v>805</v>
      </c>
      <c r="AV170" s="289">
        <v>0.63638888888888889</v>
      </c>
      <c r="AW170" s="278">
        <v>40</v>
      </c>
      <c r="AX170" s="278" t="s">
        <v>805</v>
      </c>
      <c r="AY170" s="289">
        <v>0.6378125</v>
      </c>
      <c r="AZ170" s="278">
        <v>38</v>
      </c>
      <c r="BA170" s="278" t="s">
        <v>805</v>
      </c>
      <c r="BB170" s="289">
        <v>0.63971064814814815</v>
      </c>
      <c r="BC170" s="278">
        <v>38</v>
      </c>
      <c r="BD170" s="278" t="s">
        <v>805</v>
      </c>
      <c r="BE170" s="289">
        <v>0.64185185185185178</v>
      </c>
      <c r="BF170" s="278">
        <v>39</v>
      </c>
      <c r="BG170" s="278" t="s">
        <v>805</v>
      </c>
      <c r="BH170" s="289">
        <v>0.64437500000000003</v>
      </c>
      <c r="BI170" s="278">
        <v>39</v>
      </c>
      <c r="BJ170" s="278" t="s">
        <v>805</v>
      </c>
      <c r="BK170" s="289">
        <v>0.6454050925925926</v>
      </c>
      <c r="BL170" s="278">
        <v>41</v>
      </c>
      <c r="BM170" s="278" t="s">
        <v>805</v>
      </c>
      <c r="BN170" s="289">
        <v>0.64635416666666667</v>
      </c>
      <c r="BO170" s="278">
        <v>41</v>
      </c>
      <c r="BP170" s="278" t="s">
        <v>805</v>
      </c>
      <c r="BQ170" s="289">
        <v>0.64796296296296296</v>
      </c>
      <c r="BR170" s="278">
        <v>111</v>
      </c>
      <c r="BS170" s="278" t="s">
        <v>805</v>
      </c>
      <c r="BT170" s="289">
        <v>0.65113425925925927</v>
      </c>
      <c r="BU170" s="278">
        <v>37</v>
      </c>
      <c r="BV170" s="278" t="s">
        <v>805</v>
      </c>
      <c r="BW170" s="289">
        <v>0.65090277777777772</v>
      </c>
      <c r="BX170" s="278">
        <v>37</v>
      </c>
      <c r="BY170" s="278" t="s">
        <v>805</v>
      </c>
      <c r="BZ170" s="289">
        <v>0.65322916666666664</v>
      </c>
      <c r="CA170" s="278">
        <v>42</v>
      </c>
      <c r="CB170" s="278" t="s">
        <v>805</v>
      </c>
      <c r="CC170" s="289">
        <v>0.65510416666666671</v>
      </c>
      <c r="CD170" s="278">
        <v>32</v>
      </c>
      <c r="CE170" s="278" t="s">
        <v>805</v>
      </c>
      <c r="CF170" s="289">
        <v>0.65643518518518518</v>
      </c>
      <c r="CG170" s="278"/>
      <c r="CH170" s="278"/>
      <c r="CI170" s="278"/>
      <c r="CJ170" s="278"/>
      <c r="CK170" s="278"/>
      <c r="CL170" s="278"/>
      <c r="CM170" s="278"/>
      <c r="CN170" s="278"/>
      <c r="CO170" s="278"/>
      <c r="CP170" s="278"/>
      <c r="CQ170" s="278"/>
      <c r="CR170" s="278"/>
      <c r="CS170" s="278"/>
      <c r="CT170" s="278"/>
      <c r="CU170" s="278"/>
      <c r="CV170" s="278"/>
      <c r="CW170" s="278"/>
      <c r="CX170" s="278"/>
      <c r="CY170" s="278"/>
      <c r="CZ170" s="278"/>
      <c r="DA170" s="278"/>
      <c r="DB170" s="278"/>
      <c r="DC170" s="278"/>
      <c r="DD170" s="278"/>
      <c r="DE170" s="278"/>
      <c r="DF170" s="278"/>
      <c r="DG170" s="278"/>
      <c r="DH170" s="278"/>
      <c r="DI170" s="278"/>
      <c r="DJ170" s="278"/>
      <c r="DK170" s="278"/>
      <c r="DL170" s="278"/>
      <c r="DM170" s="278"/>
      <c r="DN170" s="278"/>
      <c r="DO170" s="278"/>
      <c r="DP170" s="278"/>
      <c r="DQ170" s="278"/>
      <c r="DR170" s="278"/>
      <c r="DS170" s="278"/>
      <c r="DT170" s="278"/>
      <c r="DU170" s="278"/>
      <c r="DV170" s="278"/>
      <c r="DW170" s="278"/>
      <c r="DX170" s="278"/>
      <c r="DY170" s="278"/>
      <c r="DZ170" s="278"/>
      <c r="EA170" s="278"/>
      <c r="EB170" s="278"/>
      <c r="EC170" s="278"/>
      <c r="ED170" s="278"/>
      <c r="EH170" s="276">
        <f t="shared" si="34"/>
        <v>1.2666666666666515</v>
      </c>
      <c r="EI170" s="277">
        <f t="shared" si="35"/>
        <v>30.549999999999979</v>
      </c>
      <c r="EJ170" s="277" t="str">
        <f>VLOOKUP(C170,Inscription!A:N,8)</f>
        <v>BELLECOURT</v>
      </c>
      <c r="EK170" s="277" t="str">
        <f>VLOOKUP(C170,Inscription!A:N,9)</f>
        <v>LOIC</v>
      </c>
      <c r="EL170" s="272" t="str">
        <f>VLOOKUP(C170,Inscription!A:N,3)</f>
        <v>B77 2</v>
      </c>
      <c r="EM170" s="272" t="str">
        <f>VLOOKUP(C170,Inscription!A:N,4)</f>
        <v>Homme</v>
      </c>
      <c r="EN170" s="272" t="str">
        <f>VLOOKUP(C170,Inscription!A:N,5)</f>
        <v>DH12</v>
      </c>
      <c r="EO170" s="272" t="str">
        <f>VLOOKUP(C170,Inscription!A:N,2)</f>
        <v>Balise77</v>
      </c>
      <c r="EP170" s="272" t="str">
        <f>VLOOKUP(C170,Inscription!A:N,6)</f>
        <v>16-1</v>
      </c>
      <c r="EQ170" s="272" t="s">
        <v>877</v>
      </c>
      <c r="ER170" s="272" t="str">
        <f>VLOOKUP(C170,Inscription!A:N,11)</f>
        <v>BLEUE</v>
      </c>
    </row>
    <row r="171" spans="1:148" s="272" customFormat="1" hidden="1" x14ac:dyDescent="0.25">
      <c r="A171" s="272">
        <v>53</v>
      </c>
      <c r="B171" s="288">
        <v>44373.70113425926</v>
      </c>
      <c r="C171" s="278">
        <v>228684</v>
      </c>
      <c r="D171"/>
      <c r="E171"/>
      <c r="F171"/>
      <c r="G171"/>
      <c r="H171"/>
      <c r="I171"/>
      <c r="J171"/>
      <c r="K171"/>
      <c r="L171"/>
      <c r="M171" s="287">
        <v>0.99998842592592585</v>
      </c>
      <c r="N171"/>
      <c r="O171"/>
      <c r="P171" s="289">
        <v>0.63535879629629632</v>
      </c>
      <c r="Q171"/>
      <c r="R171"/>
      <c r="S171"/>
      <c r="T171"/>
      <c r="U171"/>
      <c r="V171" s="289">
        <v>0.65467592592592594</v>
      </c>
      <c r="W171"/>
      <c r="X171"/>
      <c r="Y171"/>
      <c r="Z171" s="278" t="s">
        <v>874</v>
      </c>
      <c r="AA171" s="278" t="s">
        <v>628</v>
      </c>
      <c r="AB171" s="278"/>
      <c r="AC171" t="s">
        <v>281</v>
      </c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 s="278">
        <v>12</v>
      </c>
      <c r="AT171" s="278">
        <v>38</v>
      </c>
      <c r="AU171" s="278"/>
      <c r="AV171" s="289">
        <v>0.63646990740740739</v>
      </c>
      <c r="AW171" s="278">
        <v>38</v>
      </c>
      <c r="AX171" s="278"/>
      <c r="AY171" s="289">
        <v>0.63831018518518523</v>
      </c>
      <c r="AZ171" s="278">
        <v>37</v>
      </c>
      <c r="BA171" s="278"/>
      <c r="BB171" s="289">
        <v>0.64017361111111104</v>
      </c>
      <c r="BC171" s="278">
        <v>37</v>
      </c>
      <c r="BD171" s="278"/>
      <c r="BE171" s="289">
        <v>0.6424305555555555</v>
      </c>
      <c r="BF171" s="278">
        <v>42</v>
      </c>
      <c r="BG171" s="278"/>
      <c r="BH171" s="289">
        <v>0.64439814814814811</v>
      </c>
      <c r="BI171" s="278">
        <v>42</v>
      </c>
      <c r="BJ171" s="278"/>
      <c r="BK171" s="289">
        <v>0.64550925925925928</v>
      </c>
      <c r="BL171" s="278">
        <v>41</v>
      </c>
      <c r="BM171" s="278"/>
      <c r="BN171" s="289">
        <v>0.64670138888888895</v>
      </c>
      <c r="BO171" s="278">
        <v>41</v>
      </c>
      <c r="BP171" s="278"/>
      <c r="BQ171" s="289">
        <v>0.6482175925925926</v>
      </c>
      <c r="BR171" s="278">
        <v>40</v>
      </c>
      <c r="BS171" s="278"/>
      <c r="BT171" s="289">
        <v>0.64995370370370364</v>
      </c>
      <c r="BU171" s="278">
        <v>40</v>
      </c>
      <c r="BV171" s="278"/>
      <c r="BW171" s="289">
        <v>0.65135416666666668</v>
      </c>
      <c r="BX171" s="278">
        <v>39</v>
      </c>
      <c r="BY171" s="278"/>
      <c r="BZ171" s="289">
        <v>0.65265046296296292</v>
      </c>
      <c r="CA171" s="278">
        <v>39</v>
      </c>
      <c r="CB171" s="278"/>
      <c r="CC171" s="289">
        <v>0.65452546296296299</v>
      </c>
      <c r="CD171" s="278"/>
      <c r="CE171" s="278"/>
      <c r="CF171" s="278"/>
      <c r="CG171" s="278"/>
      <c r="CH171" s="278"/>
      <c r="CI171" s="278"/>
      <c r="CJ171" s="278"/>
      <c r="CK171" s="278"/>
      <c r="CL171" s="278"/>
      <c r="CM171" s="278"/>
      <c r="CN171" s="278"/>
      <c r="CO171" s="278"/>
      <c r="CP171" s="278"/>
      <c r="CQ171" s="278"/>
      <c r="CR171" s="278"/>
      <c r="CS171" s="278"/>
      <c r="CT171" s="278"/>
      <c r="CU171" s="278"/>
      <c r="CV171" s="278"/>
      <c r="CW171" s="278"/>
      <c r="CX171" s="278"/>
      <c r="CY171" s="278"/>
      <c r="CZ171" s="278"/>
      <c r="DA171" s="278"/>
      <c r="DB171" s="278"/>
      <c r="DC171" s="278"/>
      <c r="DD171" s="278"/>
      <c r="DE171" s="278"/>
      <c r="DF171" s="278"/>
      <c r="DG171" s="278"/>
      <c r="DH171" s="278"/>
      <c r="DI171" s="278"/>
      <c r="DJ171" s="278"/>
      <c r="DK171" s="278"/>
      <c r="DL171" s="278"/>
      <c r="DM171" s="278"/>
      <c r="DN171" s="278"/>
      <c r="DO171" s="278"/>
      <c r="DP171" s="278"/>
      <c r="DQ171" s="278"/>
      <c r="DR171" s="278"/>
      <c r="DS171" s="278"/>
      <c r="DT171" s="278"/>
      <c r="DU171" s="278"/>
      <c r="DV171" s="278"/>
      <c r="DW171" s="278"/>
      <c r="DX171" s="278"/>
      <c r="DY171" s="278"/>
      <c r="DZ171" s="278"/>
      <c r="EA171" s="278"/>
      <c r="EB171" s="278"/>
      <c r="EC171" s="278"/>
      <c r="ED171" s="278"/>
      <c r="EH171" s="276">
        <f t="shared" si="34"/>
        <v>1.5999999999999304</v>
      </c>
      <c r="EI171" s="277">
        <f t="shared" si="35"/>
        <v>27.816666666666645</v>
      </c>
      <c r="EJ171" s="277" t="str">
        <f>VLOOKUP(C171,Inscription!A:N,8)</f>
        <v>DEVLIEGER</v>
      </c>
      <c r="EK171" s="277" t="str">
        <f>VLOOKUP(C171,Inscription!A:N,9)</f>
        <v>THOMAS</v>
      </c>
      <c r="EL171" s="272" t="str">
        <f>VLOOKUP(C171,Inscription!A:N,3)</f>
        <v>VervinsO4</v>
      </c>
      <c r="EM171" s="272" t="str">
        <f>VLOOKUP(C171,Inscription!A:N,4)</f>
        <v>Mixte</v>
      </c>
      <c r="EN171" s="272" t="str">
        <f>VLOOKUP(C171,Inscription!A:N,5)</f>
        <v>DH12</v>
      </c>
      <c r="EO171" s="272" t="str">
        <f>VLOOKUP(C171,Inscription!A:N,2)</f>
        <v>VervinsO</v>
      </c>
      <c r="EP171" s="272" t="str">
        <f>VLOOKUP(C171,Inscription!A:N,6)</f>
        <v>23-1</v>
      </c>
      <c r="EQ171" s="272" t="s">
        <v>877</v>
      </c>
      <c r="ER171" s="272" t="str">
        <f>VLOOKUP(C171,Inscription!A:N,11)</f>
        <v>SO</v>
      </c>
    </row>
    <row r="172" spans="1:148" ht="14.25" hidden="1" customHeight="1" x14ac:dyDescent="0.25">
      <c r="A172">
        <v>44</v>
      </c>
      <c r="B172" s="286">
        <v>44373.697766203702</v>
      </c>
      <c r="C172">
        <v>2017717</v>
      </c>
      <c r="D172"/>
      <c r="E172"/>
      <c r="F172"/>
      <c r="G172"/>
      <c r="H172"/>
      <c r="I172"/>
      <c r="J172"/>
      <c r="K172"/>
      <c r="L172" t="s">
        <v>805</v>
      </c>
      <c r="M172" s="287">
        <v>0.64824074074074078</v>
      </c>
      <c r="N172"/>
      <c r="O172" t="s">
        <v>805</v>
      </c>
      <c r="P172" s="287">
        <v>0.65414351851851849</v>
      </c>
      <c r="Q172"/>
      <c r="R172"/>
      <c r="S172"/>
      <c r="T172"/>
      <c r="U172" t="s">
        <v>805</v>
      </c>
      <c r="V172" s="287">
        <v>0.6559490740740741</v>
      </c>
      <c r="W172"/>
      <c r="X172"/>
      <c r="Y172"/>
      <c r="Z172" t="s">
        <v>571</v>
      </c>
      <c r="AA172" t="s">
        <v>910</v>
      </c>
      <c r="AB172"/>
      <c r="AC172" t="s">
        <v>152</v>
      </c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>
        <v>17</v>
      </c>
      <c r="AT172">
        <v>150</v>
      </c>
      <c r="AU172" t="s">
        <v>805</v>
      </c>
      <c r="AV172" s="287">
        <v>0.65513888888888883</v>
      </c>
      <c r="AW172">
        <v>151</v>
      </c>
      <c r="AX172" t="s">
        <v>805</v>
      </c>
      <c r="AY172" s="287">
        <v>0.65519675925925924</v>
      </c>
      <c r="AZ172">
        <v>152</v>
      </c>
      <c r="BA172" t="s">
        <v>805</v>
      </c>
      <c r="BB172" s="287">
        <v>0.6551851851851852</v>
      </c>
      <c r="BC172">
        <v>156</v>
      </c>
      <c r="BD172" t="s">
        <v>805</v>
      </c>
      <c r="BE172" s="287">
        <v>0.65528935185185189</v>
      </c>
      <c r="BF172">
        <v>153</v>
      </c>
      <c r="BG172" t="s">
        <v>805</v>
      </c>
      <c r="BH172" s="287">
        <v>0.65534722222222219</v>
      </c>
      <c r="BI172">
        <v>154</v>
      </c>
      <c r="BJ172" t="s">
        <v>805</v>
      </c>
      <c r="BK172" s="287">
        <v>0.65538194444444442</v>
      </c>
      <c r="BL172">
        <v>155</v>
      </c>
      <c r="BM172" t="s">
        <v>805</v>
      </c>
      <c r="BN172" s="287">
        <v>0.65540509259259261</v>
      </c>
      <c r="BO172">
        <v>161</v>
      </c>
      <c r="BP172" t="s">
        <v>805</v>
      </c>
      <c r="BQ172" s="287">
        <v>0.65546296296296302</v>
      </c>
      <c r="BR172">
        <v>162</v>
      </c>
      <c r="BS172" t="s">
        <v>805</v>
      </c>
      <c r="BT172" s="287">
        <v>0.65554398148148152</v>
      </c>
      <c r="BU172">
        <v>163</v>
      </c>
      <c r="BV172" t="s">
        <v>805</v>
      </c>
      <c r="BW172" s="287">
        <v>0.65553240740740748</v>
      </c>
      <c r="BX172">
        <v>164</v>
      </c>
      <c r="BY172" t="s">
        <v>805</v>
      </c>
      <c r="BZ172" s="287">
        <v>0.65552083333333333</v>
      </c>
      <c r="CA172">
        <v>160</v>
      </c>
      <c r="CB172" t="s">
        <v>805</v>
      </c>
      <c r="CC172" s="287">
        <v>0.65582175925925923</v>
      </c>
      <c r="CD172">
        <v>165</v>
      </c>
      <c r="CE172" t="s">
        <v>805</v>
      </c>
      <c r="CF172" s="287">
        <v>0.65568287037037043</v>
      </c>
      <c r="CG172">
        <v>166</v>
      </c>
      <c r="CH172" t="s">
        <v>805</v>
      </c>
      <c r="CI172" s="287">
        <v>0.65565972222222224</v>
      </c>
      <c r="CJ172">
        <v>159</v>
      </c>
      <c r="CK172" t="s">
        <v>805</v>
      </c>
      <c r="CL172" s="287">
        <v>0.6557291666666667</v>
      </c>
      <c r="CM172">
        <v>157</v>
      </c>
      <c r="CN172" t="s">
        <v>805</v>
      </c>
      <c r="CO172" s="287">
        <v>0.65577546296296296</v>
      </c>
      <c r="CP172">
        <v>158</v>
      </c>
      <c r="CQ172" t="s">
        <v>805</v>
      </c>
      <c r="CR172" s="287">
        <v>0.65576388888888892</v>
      </c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H172" s="276">
        <f t="shared" si="34"/>
        <v>1.4333333333332909</v>
      </c>
      <c r="EI172" s="277">
        <f t="shared" si="35"/>
        <v>2.6000000000000867</v>
      </c>
      <c r="EJ172" s="277" t="str">
        <f>VLOOKUP(C172,Inscription!A:N,8)</f>
        <v>RAVALT</v>
      </c>
      <c r="EK172" s="277" t="str">
        <f>VLOOKUP(C172,Inscription!A:N,9)</f>
        <v>THIBAULT</v>
      </c>
      <c r="EL172" s="272" t="str">
        <f>VLOOKUP(C172,Inscription!A:N,3)</f>
        <v>TSO 3</v>
      </c>
      <c r="EM172" s="272" t="str">
        <f>VLOOKUP(C172,Inscription!A:N,4)</f>
        <v>Mixte</v>
      </c>
      <c r="EN172" s="272" t="str">
        <f>VLOOKUP(C172,Inscription!A:N,5)</f>
        <v>DH14</v>
      </c>
      <c r="EO172" s="272" t="str">
        <f>VLOOKUP(C172,Inscription!A:N,2)</f>
        <v>TSO</v>
      </c>
      <c r="EP172" s="272" t="str">
        <f>VLOOKUP(C172,Inscription!A:N,6)</f>
        <v>39-1</v>
      </c>
      <c r="EQ172" s="272" t="s">
        <v>877</v>
      </c>
      <c r="ER172" s="272" t="str">
        <f>VLOOKUP(C172,Inscription!A:N,11)</f>
        <v>SO</v>
      </c>
    </row>
    <row r="173" spans="1:148" hidden="1" x14ac:dyDescent="0.25">
      <c r="A173">
        <v>48</v>
      </c>
      <c r="B173" s="286">
        <v>44373.69908564815</v>
      </c>
      <c r="C173">
        <v>8152007</v>
      </c>
      <c r="D173"/>
      <c r="E173"/>
      <c r="F173"/>
      <c r="G173"/>
      <c r="H173"/>
      <c r="I173"/>
      <c r="J173"/>
      <c r="K173"/>
      <c r="L173" t="s">
        <v>805</v>
      </c>
      <c r="M173" s="287">
        <v>0.64837962962962969</v>
      </c>
      <c r="N173"/>
      <c r="O173" t="s">
        <v>805</v>
      </c>
      <c r="P173" s="287">
        <v>0.6538194444444444</v>
      </c>
      <c r="Q173"/>
      <c r="R173"/>
      <c r="S173"/>
      <c r="T173"/>
      <c r="U173" t="s">
        <v>805</v>
      </c>
      <c r="V173" s="287">
        <v>0.65583333333333338</v>
      </c>
      <c r="W173"/>
      <c r="X173"/>
      <c r="Y173"/>
      <c r="Z173" t="s">
        <v>571</v>
      </c>
      <c r="AA173" t="s">
        <v>911</v>
      </c>
      <c r="AB173"/>
      <c r="AC173" t="s">
        <v>152</v>
      </c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>
        <v>17</v>
      </c>
      <c r="AT173">
        <v>150</v>
      </c>
      <c r="AU173" t="s">
        <v>805</v>
      </c>
      <c r="AV173" s="287">
        <v>0.65509259259259256</v>
      </c>
      <c r="AW173">
        <v>151</v>
      </c>
      <c r="AX173" t="s">
        <v>805</v>
      </c>
      <c r="AY173" s="287">
        <v>0.65515046296296298</v>
      </c>
      <c r="AZ173">
        <v>152</v>
      </c>
      <c r="BA173" t="s">
        <v>805</v>
      </c>
      <c r="BB173" s="287">
        <v>0.65512731481481479</v>
      </c>
      <c r="BC173">
        <v>156</v>
      </c>
      <c r="BD173" t="s">
        <v>805</v>
      </c>
      <c r="BE173" s="287">
        <v>0.65521990740740743</v>
      </c>
      <c r="BF173">
        <v>153</v>
      </c>
      <c r="BG173" t="s">
        <v>805</v>
      </c>
      <c r="BH173" s="287">
        <v>0.6552662037037037</v>
      </c>
      <c r="BI173">
        <v>154</v>
      </c>
      <c r="BJ173" t="s">
        <v>805</v>
      </c>
      <c r="BK173" s="287">
        <v>0.65530092592592593</v>
      </c>
      <c r="BL173">
        <v>155</v>
      </c>
      <c r="BM173" t="s">
        <v>805</v>
      </c>
      <c r="BN173" s="287">
        <v>0.65532407407407411</v>
      </c>
      <c r="BO173">
        <v>161</v>
      </c>
      <c r="BP173" t="s">
        <v>805</v>
      </c>
      <c r="BQ173" s="287">
        <v>0.65538194444444442</v>
      </c>
      <c r="BR173">
        <v>162</v>
      </c>
      <c r="BS173" t="s">
        <v>805</v>
      </c>
      <c r="BT173" s="287">
        <v>0.65545138888888888</v>
      </c>
      <c r="BU173">
        <v>163</v>
      </c>
      <c r="BV173" t="s">
        <v>805</v>
      </c>
      <c r="BW173" s="287">
        <v>0.65543981481481484</v>
      </c>
      <c r="BX173">
        <v>164</v>
      </c>
      <c r="BY173" t="s">
        <v>805</v>
      </c>
      <c r="BZ173" s="287">
        <v>0.65543981481481484</v>
      </c>
      <c r="CA173">
        <v>160</v>
      </c>
      <c r="CB173" t="s">
        <v>805</v>
      </c>
      <c r="CC173" s="287">
        <v>0.65574074074074074</v>
      </c>
      <c r="CD173">
        <v>165</v>
      </c>
      <c r="CE173" t="s">
        <v>805</v>
      </c>
      <c r="CF173" s="287">
        <v>0.65560185185185182</v>
      </c>
      <c r="CG173">
        <v>166</v>
      </c>
      <c r="CH173" t="s">
        <v>805</v>
      </c>
      <c r="CI173" s="287">
        <v>0.65559027777777779</v>
      </c>
      <c r="CJ173">
        <v>159</v>
      </c>
      <c r="CK173" t="s">
        <v>805</v>
      </c>
      <c r="CL173" s="287">
        <v>0.65565972222222224</v>
      </c>
      <c r="CM173">
        <v>157</v>
      </c>
      <c r="CN173" t="s">
        <v>805</v>
      </c>
      <c r="CO173" s="287">
        <v>0.65569444444444447</v>
      </c>
      <c r="CP173">
        <v>158</v>
      </c>
      <c r="CQ173" t="s">
        <v>805</v>
      </c>
      <c r="CR173" s="287">
        <v>0.65567129629629628</v>
      </c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H173" s="276">
        <f t="shared" si="34"/>
        <v>1.8333333333333535</v>
      </c>
      <c r="EI173" s="277">
        <f t="shared" si="35"/>
        <v>2.9000000000001336</v>
      </c>
      <c r="EJ173" s="277" t="str">
        <f>VLOOKUP(C173,Inscription!A:N,8)</f>
        <v>MASSON</v>
      </c>
      <c r="EK173" s="277" t="str">
        <f>VLOOKUP(C173,Inscription!A:N,9)</f>
        <v>PRUNE</v>
      </c>
      <c r="EL173" s="272" t="str">
        <f>VLOOKUP(C173,Inscription!A:N,3)</f>
        <v>TSO 3</v>
      </c>
      <c r="EM173" s="272" t="str">
        <f>VLOOKUP(C173,Inscription!A:N,4)</f>
        <v>Mixte</v>
      </c>
      <c r="EN173" s="272" t="str">
        <f>VLOOKUP(C173,Inscription!A:N,5)</f>
        <v>DH14</v>
      </c>
      <c r="EO173" s="272" t="str">
        <f>VLOOKUP(C173,Inscription!A:N,2)</f>
        <v>TSO</v>
      </c>
      <c r="EP173" s="272" t="str">
        <f>VLOOKUP(C173,Inscription!A:N,6)</f>
        <v>39-2</v>
      </c>
      <c r="EQ173" s="272" t="s">
        <v>877</v>
      </c>
      <c r="ER173" s="272" t="str">
        <f>VLOOKUP(C173,Inscription!A:N,11)</f>
        <v>SO</v>
      </c>
    </row>
    <row r="174" spans="1:148" s="272" customFormat="1" hidden="1" x14ac:dyDescent="0.25">
      <c r="A174" s="272">
        <v>58</v>
      </c>
      <c r="B174" s="288">
        <v>44373.702152777776</v>
      </c>
      <c r="C174" s="278">
        <v>2311182</v>
      </c>
      <c r="D174"/>
      <c r="E174"/>
      <c r="F174"/>
      <c r="G174"/>
      <c r="H174"/>
      <c r="I174"/>
      <c r="J174"/>
      <c r="K174"/>
      <c r="L174" t="s">
        <v>805</v>
      </c>
      <c r="M174" s="287">
        <v>0.63313657407407409</v>
      </c>
      <c r="N174"/>
      <c r="O174" t="s">
        <v>805</v>
      </c>
      <c r="P174" s="289">
        <v>0.63540509259259259</v>
      </c>
      <c r="Q174"/>
      <c r="R174"/>
      <c r="S174"/>
      <c r="T174"/>
      <c r="U174" t="s">
        <v>805</v>
      </c>
      <c r="V174" s="289">
        <v>0.65877314814814814</v>
      </c>
      <c r="W174"/>
      <c r="X174"/>
      <c r="Y174"/>
      <c r="Z174" s="278" t="s">
        <v>874</v>
      </c>
      <c r="AA174" s="278" t="s">
        <v>634</v>
      </c>
      <c r="AB174" s="278"/>
      <c r="AC174" t="s">
        <v>240</v>
      </c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 s="278">
        <v>13</v>
      </c>
      <c r="AT174" s="278">
        <v>41</v>
      </c>
      <c r="AU174" s="278" t="s">
        <v>805</v>
      </c>
      <c r="AV174" s="289">
        <v>0.63598379629629631</v>
      </c>
      <c r="AW174" s="278">
        <v>41</v>
      </c>
      <c r="AX174" s="278" t="s">
        <v>805</v>
      </c>
      <c r="AY174" s="289">
        <v>0.6372916666666667</v>
      </c>
      <c r="AZ174" s="278">
        <v>38</v>
      </c>
      <c r="BA174" s="278" t="s">
        <v>805</v>
      </c>
      <c r="BB174" s="289">
        <v>0.63913194444444443</v>
      </c>
      <c r="BC174" s="278">
        <v>38</v>
      </c>
      <c r="BD174" s="278" t="s">
        <v>805</v>
      </c>
      <c r="BE174" s="289">
        <v>0.64103009259259258</v>
      </c>
      <c r="BF174" s="278">
        <v>40</v>
      </c>
      <c r="BG174" s="278" t="s">
        <v>805</v>
      </c>
      <c r="BH174" s="289">
        <v>0.64258101851851845</v>
      </c>
      <c r="BI174" s="278">
        <v>40</v>
      </c>
      <c r="BJ174" s="278" t="s">
        <v>805</v>
      </c>
      <c r="BK174" s="289">
        <v>0.64386574074074077</v>
      </c>
      <c r="BL174" s="278">
        <v>39</v>
      </c>
      <c r="BM174" s="278" t="s">
        <v>805</v>
      </c>
      <c r="BN174" s="289">
        <v>0.64501157407407406</v>
      </c>
      <c r="BO174" s="278">
        <v>43</v>
      </c>
      <c r="BP174" s="278" t="s">
        <v>805</v>
      </c>
      <c r="BQ174" s="289">
        <v>0.64561342592592597</v>
      </c>
      <c r="BR174" s="278">
        <v>39</v>
      </c>
      <c r="BS174" s="278" t="s">
        <v>805</v>
      </c>
      <c r="BT174" s="289">
        <v>0.6485995370370371</v>
      </c>
      <c r="BU174" s="278">
        <v>37</v>
      </c>
      <c r="BV174" s="278" t="s">
        <v>805</v>
      </c>
      <c r="BW174" s="289">
        <v>0.64973379629629624</v>
      </c>
      <c r="BX174" s="278">
        <v>37</v>
      </c>
      <c r="BY174" s="278" t="s">
        <v>805</v>
      </c>
      <c r="BZ174" s="289">
        <v>0.65327546296296302</v>
      </c>
      <c r="CA174" s="278">
        <v>42</v>
      </c>
      <c r="CB174" s="278" t="s">
        <v>805</v>
      </c>
      <c r="CC174" s="289">
        <v>0.65734953703703702</v>
      </c>
      <c r="CD174" s="278">
        <v>42</v>
      </c>
      <c r="CE174" s="278" t="s">
        <v>805</v>
      </c>
      <c r="CF174" s="289">
        <v>0.65844907407407405</v>
      </c>
      <c r="CG174" s="278"/>
      <c r="CH174" s="278"/>
      <c r="CI174" s="278"/>
      <c r="CJ174" s="278"/>
      <c r="CK174" s="278"/>
      <c r="CL174" s="278"/>
      <c r="CM174" s="278"/>
      <c r="CN174" s="278"/>
      <c r="CO174" s="278"/>
      <c r="CP174" s="278"/>
      <c r="CQ174" s="278"/>
      <c r="CR174" s="278"/>
      <c r="CS174" s="278"/>
      <c r="CT174" s="278"/>
      <c r="CU174" s="278"/>
      <c r="CV174" s="278"/>
      <c r="CW174" s="278"/>
      <c r="CX174" s="278"/>
      <c r="CY174" s="278"/>
      <c r="CZ174" s="278"/>
      <c r="DA174" s="278"/>
      <c r="DB174" s="278"/>
      <c r="DC174" s="278"/>
      <c r="DD174" s="278"/>
      <c r="DE174" s="278"/>
      <c r="DF174" s="278"/>
      <c r="DG174" s="278"/>
      <c r="DH174" s="278"/>
      <c r="DI174" s="278"/>
      <c r="DJ174" s="278"/>
      <c r="DK174" s="278"/>
      <c r="DL174" s="278"/>
      <c r="DM174" s="278"/>
      <c r="DN174" s="278"/>
      <c r="DO174" s="278"/>
      <c r="DP174" s="278"/>
      <c r="DQ174" s="278"/>
      <c r="DR174" s="278"/>
      <c r="DS174" s="278"/>
      <c r="DT174" s="278"/>
      <c r="DU174" s="278"/>
      <c r="DV174" s="278"/>
      <c r="DW174" s="278"/>
      <c r="DX174" s="278"/>
      <c r="DY174" s="278"/>
      <c r="DZ174" s="278"/>
      <c r="EA174" s="278"/>
      <c r="EB174" s="278"/>
      <c r="EC174" s="278"/>
      <c r="ED174" s="278"/>
      <c r="EH174" s="276">
        <f t="shared" si="34"/>
        <v>0.83333333333335702</v>
      </c>
      <c r="EI174" s="277">
        <f t="shared" si="35"/>
        <v>33.649999999999984</v>
      </c>
      <c r="EJ174" s="277" t="str">
        <f>VLOOKUP(C174,Inscription!A:N,8)</f>
        <v>DE LA ROCHE</v>
      </c>
      <c r="EK174" s="277" t="str">
        <f>VLOOKUP(C174,Inscription!A:N,9)</f>
        <v>PAUL</v>
      </c>
      <c r="EL174" s="272" t="str">
        <f>VLOOKUP(C174,Inscription!A:N,3)</f>
        <v>B77 4</v>
      </c>
      <c r="EM174" s="272" t="str">
        <f>VLOOKUP(C174,Inscription!A:N,4)</f>
        <v>Open</v>
      </c>
      <c r="EN174" s="272" t="str">
        <f>VLOOKUP(C174,Inscription!A:N,5)</f>
        <v>DH14</v>
      </c>
      <c r="EO174" s="272" t="str">
        <f>VLOOKUP(C174,Inscription!A:N,2)</f>
        <v>Balise77</v>
      </c>
      <c r="EP174" s="272" t="str">
        <f>VLOOKUP(C174,Inscription!A:N,6)</f>
        <v>25-1</v>
      </c>
      <c r="EQ174" s="272" t="s">
        <v>877</v>
      </c>
      <c r="ER174" s="272" t="str">
        <f>VLOOKUP(C174,Inscription!A:N,11)</f>
        <v>BLEUE</v>
      </c>
    </row>
    <row r="175" spans="1:148" hidden="1" x14ac:dyDescent="0.25">
      <c r="A175">
        <v>32</v>
      </c>
      <c r="B175" s="286">
        <v>44373.695729166669</v>
      </c>
      <c r="C175">
        <v>2017715</v>
      </c>
      <c r="D175"/>
      <c r="E175"/>
      <c r="F175"/>
      <c r="G175"/>
      <c r="H175"/>
      <c r="I175"/>
      <c r="J175"/>
      <c r="K175"/>
      <c r="L175" t="s">
        <v>805</v>
      </c>
      <c r="M175" s="287">
        <v>0.64784722222222224</v>
      </c>
      <c r="N175"/>
      <c r="O175" t="s">
        <v>805</v>
      </c>
      <c r="P175" s="287">
        <v>0.6520717592592592</v>
      </c>
      <c r="Q175"/>
      <c r="R175"/>
      <c r="S175"/>
      <c r="T175"/>
      <c r="U175" t="s">
        <v>805</v>
      </c>
      <c r="V175" s="287">
        <v>0.65401620370370372</v>
      </c>
      <c r="W175"/>
      <c r="X175"/>
      <c r="Y175"/>
      <c r="Z175" t="s">
        <v>571</v>
      </c>
      <c r="AA175" t="s">
        <v>907</v>
      </c>
      <c r="AB175"/>
      <c r="AC175" t="s">
        <v>152</v>
      </c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>
        <v>17</v>
      </c>
      <c r="AT175">
        <v>150</v>
      </c>
      <c r="AU175" t="s">
        <v>805</v>
      </c>
      <c r="AV175" s="287">
        <v>0.65310185185185188</v>
      </c>
      <c r="AW175">
        <v>151</v>
      </c>
      <c r="AX175" t="s">
        <v>805</v>
      </c>
      <c r="AY175" s="287">
        <v>0.65318287037037037</v>
      </c>
      <c r="AZ175">
        <v>152</v>
      </c>
      <c r="BA175" t="s">
        <v>805</v>
      </c>
      <c r="BB175" s="287">
        <v>0.65318287037037037</v>
      </c>
      <c r="BC175">
        <v>156</v>
      </c>
      <c r="BD175" t="s">
        <v>805</v>
      </c>
      <c r="BE175" s="287">
        <v>0.65328703703703705</v>
      </c>
      <c r="BF175">
        <v>153</v>
      </c>
      <c r="BG175" t="s">
        <v>805</v>
      </c>
      <c r="BH175" s="287">
        <v>0.65335648148148151</v>
      </c>
      <c r="BI175">
        <v>154</v>
      </c>
      <c r="BJ175" t="s">
        <v>805</v>
      </c>
      <c r="BK175" s="287">
        <v>0.65340277777777778</v>
      </c>
      <c r="BL175">
        <v>155</v>
      </c>
      <c r="BM175" t="s">
        <v>805</v>
      </c>
      <c r="BN175" s="287">
        <v>0.65342592592592597</v>
      </c>
      <c r="BO175">
        <v>161</v>
      </c>
      <c r="BP175" t="s">
        <v>805</v>
      </c>
      <c r="BQ175" s="287">
        <v>0.65349537037037042</v>
      </c>
      <c r="BR175">
        <v>162</v>
      </c>
      <c r="BS175" t="s">
        <v>805</v>
      </c>
      <c r="BT175" s="287">
        <v>0.65357638888888892</v>
      </c>
      <c r="BU175">
        <v>163</v>
      </c>
      <c r="BV175" t="s">
        <v>805</v>
      </c>
      <c r="BW175" s="287">
        <v>0.65355324074074073</v>
      </c>
      <c r="BX175">
        <v>164</v>
      </c>
      <c r="BY175" t="s">
        <v>805</v>
      </c>
      <c r="BZ175" s="287">
        <v>0.65355324074074073</v>
      </c>
      <c r="CA175">
        <v>160</v>
      </c>
      <c r="CB175" t="s">
        <v>805</v>
      </c>
      <c r="CC175" s="287">
        <v>0.65387731481481481</v>
      </c>
      <c r="CD175">
        <v>165</v>
      </c>
      <c r="CE175" t="s">
        <v>805</v>
      </c>
      <c r="CF175" s="287">
        <v>0.6537384259259259</v>
      </c>
      <c r="CG175">
        <v>166</v>
      </c>
      <c r="CH175" t="s">
        <v>805</v>
      </c>
      <c r="CI175" s="287">
        <v>0.65370370370370368</v>
      </c>
      <c r="CJ175">
        <v>159</v>
      </c>
      <c r="CK175" t="s">
        <v>805</v>
      </c>
      <c r="CL175" s="287">
        <v>0.65377314814814813</v>
      </c>
      <c r="CM175">
        <v>157</v>
      </c>
      <c r="CN175" t="s">
        <v>805</v>
      </c>
      <c r="CO175" s="287">
        <v>0.6538194444444444</v>
      </c>
      <c r="CP175">
        <v>158</v>
      </c>
      <c r="CQ175" t="s">
        <v>805</v>
      </c>
      <c r="CR175" s="287">
        <v>0.65379629629629632</v>
      </c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H175" s="276">
        <f t="shared" si="34"/>
        <v>1.4833333333334586</v>
      </c>
      <c r="EI175" s="277">
        <f t="shared" si="35"/>
        <v>2.800000000000118</v>
      </c>
      <c r="EJ175" s="277" t="str">
        <f>VLOOKUP(C175,Inscription!A:N,8)</f>
        <v>RAVALT</v>
      </c>
      <c r="EK175" s="277" t="str">
        <f>VLOOKUP(C175,Inscription!A:N,9)</f>
        <v>ROBIN</v>
      </c>
      <c r="EL175" s="272" t="str">
        <f>VLOOKUP(C175,Inscription!A:N,3)</f>
        <v>TSO 2</v>
      </c>
      <c r="EM175" s="272" t="str">
        <f>VLOOKUP(C175,Inscription!A:N,4)</f>
        <v>Mixte</v>
      </c>
      <c r="EN175" s="272" t="str">
        <f>VLOOKUP(C175,Inscription!A:N,5)</f>
        <v>DH14</v>
      </c>
      <c r="EO175" s="272" t="str">
        <f>VLOOKUP(C175,Inscription!A:N,2)</f>
        <v>TSO</v>
      </c>
      <c r="EP175" s="272" t="str">
        <f>VLOOKUP(C175,Inscription!A:N,6)</f>
        <v>40-1</v>
      </c>
      <c r="EQ175" s="272" t="s">
        <v>877</v>
      </c>
      <c r="ER175" s="272" t="str">
        <f>VLOOKUP(C175,Inscription!A:N,11)</f>
        <v>SO</v>
      </c>
    </row>
    <row r="176" spans="1:148" hidden="1" x14ac:dyDescent="0.25">
      <c r="A176">
        <v>66</v>
      </c>
      <c r="B176" s="286">
        <v>44373.704074074078</v>
      </c>
      <c r="C176">
        <v>1020700</v>
      </c>
      <c r="D176"/>
      <c r="E176"/>
      <c r="F176"/>
      <c r="G176"/>
      <c r="H176"/>
      <c r="I176"/>
      <c r="J176"/>
      <c r="K176"/>
      <c r="L176" t="s">
        <v>805</v>
      </c>
      <c r="M176" s="287">
        <v>0.65452546296296299</v>
      </c>
      <c r="N176"/>
      <c r="O176" t="s">
        <v>805</v>
      </c>
      <c r="P176" s="287">
        <v>0.65962962962962968</v>
      </c>
      <c r="Q176"/>
      <c r="R176"/>
      <c r="S176"/>
      <c r="T176"/>
      <c r="U176" t="s">
        <v>805</v>
      </c>
      <c r="V176" s="287">
        <v>0.6619328703703703</v>
      </c>
      <c r="W176"/>
      <c r="X176"/>
      <c r="Y176"/>
      <c r="Z176" t="s">
        <v>571</v>
      </c>
      <c r="AA176" t="s">
        <v>922</v>
      </c>
      <c r="AB176"/>
      <c r="AC176" t="s">
        <v>281</v>
      </c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>
        <v>17</v>
      </c>
      <c r="AT176">
        <v>150</v>
      </c>
      <c r="AU176" t="s">
        <v>805</v>
      </c>
      <c r="AV176" s="287">
        <v>0.66115740740740747</v>
      </c>
      <c r="AW176">
        <v>151</v>
      </c>
      <c r="AX176" t="s">
        <v>805</v>
      </c>
      <c r="AY176" s="287">
        <v>0.66122685185185182</v>
      </c>
      <c r="AZ176">
        <v>152</v>
      </c>
      <c r="BA176" t="s">
        <v>805</v>
      </c>
      <c r="BB176" s="287">
        <v>0.66121527777777778</v>
      </c>
      <c r="BC176">
        <v>156</v>
      </c>
      <c r="BD176" t="s">
        <v>805</v>
      </c>
      <c r="BE176" s="287">
        <v>0.66131944444444446</v>
      </c>
      <c r="BF176">
        <v>153</v>
      </c>
      <c r="BG176" t="s">
        <v>805</v>
      </c>
      <c r="BH176" s="287">
        <v>0.66135416666666669</v>
      </c>
      <c r="BI176">
        <v>154</v>
      </c>
      <c r="BJ176" t="s">
        <v>805</v>
      </c>
      <c r="BK176" s="287">
        <v>0.66138888888888892</v>
      </c>
      <c r="BL176">
        <v>155</v>
      </c>
      <c r="BM176" t="s">
        <v>805</v>
      </c>
      <c r="BN176" s="287">
        <v>0.66142361111111114</v>
      </c>
      <c r="BO176">
        <v>161</v>
      </c>
      <c r="BP176" t="s">
        <v>805</v>
      </c>
      <c r="BQ176" s="287">
        <v>0.66148148148148145</v>
      </c>
      <c r="BR176">
        <v>162</v>
      </c>
      <c r="BS176" t="s">
        <v>805</v>
      </c>
      <c r="BT176" s="287">
        <v>0.6615509259259259</v>
      </c>
      <c r="BU176">
        <v>163</v>
      </c>
      <c r="BV176" t="s">
        <v>805</v>
      </c>
      <c r="BW176" s="287">
        <v>0.66153935185185186</v>
      </c>
      <c r="BX176">
        <v>164</v>
      </c>
      <c r="BY176" t="s">
        <v>805</v>
      </c>
      <c r="BZ176" s="287">
        <v>0.66153935185185186</v>
      </c>
      <c r="CA176">
        <v>160</v>
      </c>
      <c r="CB176" t="s">
        <v>805</v>
      </c>
      <c r="CC176" s="287">
        <v>0.66184027777777776</v>
      </c>
      <c r="CD176">
        <v>165</v>
      </c>
      <c r="CE176" t="s">
        <v>805</v>
      </c>
      <c r="CF176" s="287">
        <v>0.66170138888888885</v>
      </c>
      <c r="CG176">
        <v>166</v>
      </c>
      <c r="CH176" t="s">
        <v>805</v>
      </c>
      <c r="CI176" s="287">
        <v>0.66167824074074078</v>
      </c>
      <c r="CJ176">
        <v>159</v>
      </c>
      <c r="CK176" t="s">
        <v>805</v>
      </c>
      <c r="CL176" s="287">
        <v>0.66174768518518523</v>
      </c>
      <c r="CM176">
        <v>157</v>
      </c>
      <c r="CN176" t="s">
        <v>805</v>
      </c>
      <c r="CO176" s="287">
        <v>0.6617939814814815</v>
      </c>
      <c r="CP176">
        <v>158</v>
      </c>
      <c r="CQ176" t="s">
        <v>805</v>
      </c>
      <c r="CR176" s="287">
        <v>0.66177083333333331</v>
      </c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H176" s="276">
        <f t="shared" si="34"/>
        <v>2.2000000000000242</v>
      </c>
      <c r="EI176" s="277">
        <f t="shared" si="35"/>
        <v>3.3166666666664923</v>
      </c>
      <c r="EJ176" s="277" t="str">
        <f>VLOOKUP(C176,Inscription!A:N,8)</f>
        <v>MAVET</v>
      </c>
      <c r="EK176" s="277" t="str">
        <f>VLOOKUP(C176,Inscription!A:N,9)</f>
        <v>JULES</v>
      </c>
      <c r="EL176" s="272" t="str">
        <f>VLOOKUP(C176,Inscription!A:N,3)</f>
        <v>VervinsO8</v>
      </c>
      <c r="EM176" s="272" t="str">
        <f>VLOOKUP(C176,Inscription!A:N,4)</f>
        <v>Mixte</v>
      </c>
      <c r="EN176" s="272" t="str">
        <f>VLOOKUP(C176,Inscription!A:N,5)</f>
        <v>DH14</v>
      </c>
      <c r="EO176" s="272" t="str">
        <f>VLOOKUP(C176,Inscription!A:N,2)</f>
        <v>VervinsO</v>
      </c>
      <c r="EP176" s="272" t="str">
        <f>VLOOKUP(C176,Inscription!A:N,6)</f>
        <v>41-1</v>
      </c>
      <c r="EQ176" s="272" t="s">
        <v>877</v>
      </c>
      <c r="ER176" s="272" t="str">
        <f>VLOOKUP(C176,Inscription!A:N,11)</f>
        <v>SO</v>
      </c>
    </row>
    <row r="177" spans="1:148" hidden="1" x14ac:dyDescent="0.25">
      <c r="A177">
        <v>73</v>
      </c>
      <c r="B177" s="286">
        <v>44373.706550925926</v>
      </c>
      <c r="C177">
        <v>1020714</v>
      </c>
      <c r="D177"/>
      <c r="E177"/>
      <c r="F177"/>
      <c r="G177"/>
      <c r="H177"/>
      <c r="I177"/>
      <c r="J177"/>
      <c r="K177"/>
      <c r="L177" t="s">
        <v>805</v>
      </c>
      <c r="M177" s="287">
        <v>0.65401620370370372</v>
      </c>
      <c r="N177"/>
      <c r="O177" t="s">
        <v>805</v>
      </c>
      <c r="P177" s="287">
        <v>0.65664351851851854</v>
      </c>
      <c r="Q177"/>
      <c r="R177"/>
      <c r="S177"/>
      <c r="T177"/>
      <c r="U177" t="s">
        <v>805</v>
      </c>
      <c r="V177" s="287">
        <v>0.65885416666666663</v>
      </c>
      <c r="W177"/>
      <c r="X177"/>
      <c r="Y177"/>
      <c r="Z177" t="s">
        <v>571</v>
      </c>
      <c r="AA177" t="s">
        <v>925</v>
      </c>
      <c r="AB177"/>
      <c r="AC177" t="s">
        <v>281</v>
      </c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>
        <v>17</v>
      </c>
      <c r="AT177">
        <v>150</v>
      </c>
      <c r="AU177" t="s">
        <v>805</v>
      </c>
      <c r="AV177" s="287">
        <v>0.65792824074074074</v>
      </c>
      <c r="AW177">
        <v>151</v>
      </c>
      <c r="AX177" t="s">
        <v>805</v>
      </c>
      <c r="AY177" s="287">
        <v>0.65797453703703701</v>
      </c>
      <c r="AZ177">
        <v>152</v>
      </c>
      <c r="BA177" t="s">
        <v>805</v>
      </c>
      <c r="BB177" s="287">
        <v>0.65800925925925924</v>
      </c>
      <c r="BC177">
        <v>156</v>
      </c>
      <c r="BD177" t="s">
        <v>805</v>
      </c>
      <c r="BE177" s="287">
        <v>0.65811342592592592</v>
      </c>
      <c r="BF177">
        <v>153</v>
      </c>
      <c r="BG177" t="s">
        <v>805</v>
      </c>
      <c r="BH177" s="287">
        <v>0.65815972222222219</v>
      </c>
      <c r="BI177">
        <v>154</v>
      </c>
      <c r="BJ177" t="s">
        <v>805</v>
      </c>
      <c r="BK177" s="287">
        <v>0.65818287037037038</v>
      </c>
      <c r="BL177">
        <v>155</v>
      </c>
      <c r="BM177" t="s">
        <v>805</v>
      </c>
      <c r="BN177" s="287">
        <v>0.65820601851851845</v>
      </c>
      <c r="BO177">
        <v>161</v>
      </c>
      <c r="BP177" t="s">
        <v>805</v>
      </c>
      <c r="BQ177" s="287">
        <v>0.65831018518518525</v>
      </c>
      <c r="BR177">
        <v>162</v>
      </c>
      <c r="BS177" t="s">
        <v>805</v>
      </c>
      <c r="BT177" s="287">
        <v>0.6583796296296297</v>
      </c>
      <c r="BU177">
        <v>163</v>
      </c>
      <c r="BV177" t="s">
        <v>805</v>
      </c>
      <c r="BW177" s="287">
        <v>0.6583796296296297</v>
      </c>
      <c r="BX177">
        <v>164</v>
      </c>
      <c r="BY177" t="s">
        <v>805</v>
      </c>
      <c r="BZ177" s="287">
        <v>0.65839120370370374</v>
      </c>
      <c r="CA177">
        <v>160</v>
      </c>
      <c r="CB177" t="s">
        <v>805</v>
      </c>
      <c r="CC177" s="287">
        <v>0.65871527777777772</v>
      </c>
      <c r="CD177">
        <v>165</v>
      </c>
      <c r="CE177" t="s">
        <v>805</v>
      </c>
      <c r="CF177" s="287">
        <v>0.65861111111111115</v>
      </c>
      <c r="CG177">
        <v>166</v>
      </c>
      <c r="CH177" t="s">
        <v>805</v>
      </c>
      <c r="CI177" s="287">
        <v>0.65858796296296296</v>
      </c>
      <c r="CJ177">
        <v>159</v>
      </c>
      <c r="CK177" t="s">
        <v>805</v>
      </c>
      <c r="CL177" s="287">
        <v>0.65866898148148145</v>
      </c>
      <c r="CM177">
        <v>157</v>
      </c>
      <c r="CN177" t="s">
        <v>805</v>
      </c>
      <c r="CO177" s="287">
        <v>0.65870370370370368</v>
      </c>
      <c r="CP177">
        <v>158</v>
      </c>
      <c r="CQ177" t="s">
        <v>805</v>
      </c>
      <c r="CR177" s="287">
        <v>0.65869212962962964</v>
      </c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H177" s="276">
        <f t="shared" si="34"/>
        <v>1.8499999999999694</v>
      </c>
      <c r="EI177" s="277">
        <f t="shared" si="35"/>
        <v>3.1833333333332448</v>
      </c>
      <c r="EJ177" s="277" t="str">
        <f>VLOOKUP(C177,Inscription!A:N,8)</f>
        <v>MOULIÈRE</v>
      </c>
      <c r="EK177" s="277" t="str">
        <f>VLOOKUP(C177,Inscription!A:N,9)</f>
        <v>LOLA</v>
      </c>
      <c r="EL177" s="272" t="str">
        <f>VLOOKUP(C177,Inscription!A:N,3)</f>
        <v>VervinsO8</v>
      </c>
      <c r="EM177" s="272" t="str">
        <f>VLOOKUP(C177,Inscription!A:N,4)</f>
        <v>Mixte</v>
      </c>
      <c r="EN177" s="272" t="str">
        <f>VLOOKUP(C177,Inscription!A:N,5)</f>
        <v>DH14</v>
      </c>
      <c r="EO177" s="272" t="str">
        <f>VLOOKUP(C177,Inscription!A:N,2)</f>
        <v>VervinsO</v>
      </c>
      <c r="EP177" s="272" t="str">
        <f>VLOOKUP(C177,Inscription!A:N,6)</f>
        <v>41-2</v>
      </c>
      <c r="EQ177" s="272" t="s">
        <v>877</v>
      </c>
      <c r="ER177" s="272" t="str">
        <f>VLOOKUP(C177,Inscription!A:N,11)</f>
        <v>SO</v>
      </c>
    </row>
    <row r="178" spans="1:148" hidden="1" x14ac:dyDescent="0.25">
      <c r="A178">
        <v>61</v>
      </c>
      <c r="B178" s="286">
        <v>44373.702847222223</v>
      </c>
      <c r="C178">
        <v>2061522</v>
      </c>
      <c r="D178"/>
      <c r="E178"/>
      <c r="F178"/>
      <c r="G178"/>
      <c r="H178"/>
      <c r="I178"/>
      <c r="J178"/>
      <c r="K178"/>
      <c r="L178" t="s">
        <v>805</v>
      </c>
      <c r="M178" s="287">
        <v>0.65432870370370366</v>
      </c>
      <c r="N178"/>
      <c r="O178" t="s">
        <v>805</v>
      </c>
      <c r="P178" s="287">
        <v>0.65859953703703711</v>
      </c>
      <c r="Q178"/>
      <c r="R178"/>
      <c r="S178"/>
      <c r="T178"/>
      <c r="U178" t="s">
        <v>805</v>
      </c>
      <c r="V178" s="287">
        <v>0.66076388888888882</v>
      </c>
      <c r="W178"/>
      <c r="X178"/>
      <c r="Y178"/>
      <c r="Z178" t="s">
        <v>571</v>
      </c>
      <c r="AA178" t="s">
        <v>918</v>
      </c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>
        <v>17</v>
      </c>
      <c r="AT178">
        <v>150</v>
      </c>
      <c r="AU178" t="s">
        <v>805</v>
      </c>
      <c r="AV178" s="287">
        <v>0.65989583333333335</v>
      </c>
      <c r="AW178">
        <v>151</v>
      </c>
      <c r="AX178" t="s">
        <v>805</v>
      </c>
      <c r="AY178" s="287">
        <v>0.65995370370370365</v>
      </c>
      <c r="AZ178">
        <v>152</v>
      </c>
      <c r="BA178" t="s">
        <v>805</v>
      </c>
      <c r="BB178" s="287">
        <v>0.65995370370370365</v>
      </c>
      <c r="BC178">
        <v>158</v>
      </c>
      <c r="BD178" t="s">
        <v>805</v>
      </c>
      <c r="BE178" s="287">
        <v>0.66006944444444449</v>
      </c>
      <c r="BF178">
        <v>159</v>
      </c>
      <c r="BG178" t="s">
        <v>805</v>
      </c>
      <c r="BH178" s="287">
        <v>0.66016203703703702</v>
      </c>
      <c r="BI178">
        <v>157</v>
      </c>
      <c r="BJ178" t="s">
        <v>805</v>
      </c>
      <c r="BK178" s="287">
        <v>0.6602083333333334</v>
      </c>
      <c r="BL178">
        <v>153</v>
      </c>
      <c r="BM178" t="s">
        <v>805</v>
      </c>
      <c r="BN178" s="287">
        <v>0.66023148148148147</v>
      </c>
      <c r="BO178">
        <v>154</v>
      </c>
      <c r="BP178" t="s">
        <v>805</v>
      </c>
      <c r="BQ178" s="287">
        <v>0.6602662037037037</v>
      </c>
      <c r="BR178">
        <v>156</v>
      </c>
      <c r="BS178" t="s">
        <v>805</v>
      </c>
      <c r="BT178" s="287">
        <v>0.66031249999999997</v>
      </c>
      <c r="BU178">
        <v>160</v>
      </c>
      <c r="BV178" t="s">
        <v>805</v>
      </c>
      <c r="BW178" s="287">
        <v>0.66059027777777779</v>
      </c>
      <c r="BX178">
        <v>166</v>
      </c>
      <c r="BY178" t="s">
        <v>805</v>
      </c>
      <c r="BZ178" s="287">
        <v>0.66040509259259261</v>
      </c>
      <c r="CA178">
        <v>165</v>
      </c>
      <c r="CB178" t="s">
        <v>805</v>
      </c>
      <c r="CC178" s="287">
        <v>0.66048611111111111</v>
      </c>
      <c r="CD178">
        <v>161</v>
      </c>
      <c r="CE178" t="s">
        <v>805</v>
      </c>
      <c r="CF178" s="287">
        <v>0.66049768518518526</v>
      </c>
      <c r="CG178">
        <v>155</v>
      </c>
      <c r="CH178" t="s">
        <v>805</v>
      </c>
      <c r="CI178" s="287">
        <v>0.66052083333333333</v>
      </c>
      <c r="CJ178">
        <v>162</v>
      </c>
      <c r="CK178" t="s">
        <v>805</v>
      </c>
      <c r="CL178" s="287">
        <v>0.66061342592592587</v>
      </c>
      <c r="CM178">
        <v>164</v>
      </c>
      <c r="CN178" t="s">
        <v>805</v>
      </c>
      <c r="CO178" s="287">
        <v>0.66059027777777779</v>
      </c>
      <c r="CP178">
        <v>163</v>
      </c>
      <c r="CQ178" t="s">
        <v>805</v>
      </c>
      <c r="CR178" s="287">
        <v>0.66065972222222225</v>
      </c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H178" s="276">
        <f t="shared" si="34"/>
        <v>1.8666666666665854</v>
      </c>
      <c r="EI178" s="277">
        <f t="shared" si="35"/>
        <v>3.1166666666664611</v>
      </c>
      <c r="EJ178" s="277" t="str">
        <f>VLOOKUP(C178,Inscription!A:N,8)</f>
        <v>GIRARD</v>
      </c>
      <c r="EK178" s="277" t="str">
        <f>VLOOKUP(C178,Inscription!A:N,9)</f>
        <v>Camille</v>
      </c>
      <c r="EL178" s="272" t="str">
        <f>VLOOKUP(C178,Inscription!A:N,3)</f>
        <v>COLE2</v>
      </c>
      <c r="EM178" s="272" t="str">
        <f>VLOOKUP(C178,Inscription!A:N,4)</f>
        <v>Dame</v>
      </c>
      <c r="EN178" s="272" t="str">
        <f>VLOOKUP(C178,Inscription!A:N,5)</f>
        <v>DH14</v>
      </c>
      <c r="EO178" s="272" t="str">
        <f>VLOOKUP(C178,Inscription!A:N,2)</f>
        <v>COLE</v>
      </c>
      <c r="EP178" s="272" t="str">
        <f>VLOOKUP(C178,Inscription!A:N,6)</f>
        <v>43-1</v>
      </c>
      <c r="EQ178" s="272" t="s">
        <v>877</v>
      </c>
      <c r="ER178" s="272" t="str">
        <f>VLOOKUP(C178,Inscription!A:N,11)</f>
        <v>BLEUE</v>
      </c>
    </row>
    <row r="179" spans="1:148" s="272" customFormat="1" hidden="1" x14ac:dyDescent="0.25">
      <c r="A179" s="272">
        <v>69</v>
      </c>
      <c r="B179" s="288">
        <v>44373.704826388886</v>
      </c>
      <c r="C179" s="278">
        <v>2150414</v>
      </c>
      <c r="D179"/>
      <c r="E179"/>
      <c r="F179"/>
      <c r="G179"/>
      <c r="H179"/>
      <c r="I179"/>
      <c r="J179"/>
      <c r="K179"/>
      <c r="L179" t="s">
        <v>805</v>
      </c>
      <c r="M179" s="287">
        <v>0.63334490740740745</v>
      </c>
      <c r="N179"/>
      <c r="O179" t="s">
        <v>805</v>
      </c>
      <c r="P179" s="289">
        <v>0.63542824074074067</v>
      </c>
      <c r="Q179"/>
      <c r="R179"/>
      <c r="S179"/>
      <c r="T179"/>
      <c r="U179" t="s">
        <v>805</v>
      </c>
      <c r="V179" s="289">
        <v>0.66057870370370375</v>
      </c>
      <c r="W179"/>
      <c r="X179"/>
      <c r="Y179"/>
      <c r="Z179" s="278" t="s">
        <v>874</v>
      </c>
      <c r="AA179" s="278" t="s">
        <v>633</v>
      </c>
      <c r="AB179" s="278"/>
      <c r="AC179" t="s">
        <v>240</v>
      </c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 s="278">
        <v>12</v>
      </c>
      <c r="AT179" s="278">
        <v>38</v>
      </c>
      <c r="AU179" s="278" t="s">
        <v>805</v>
      </c>
      <c r="AV179" s="289">
        <v>0.63662037037037034</v>
      </c>
      <c r="AW179" s="278">
        <v>38</v>
      </c>
      <c r="AX179" s="278" t="s">
        <v>805</v>
      </c>
      <c r="AY179" s="289">
        <v>0.63878472222222216</v>
      </c>
      <c r="AZ179" s="278">
        <v>41</v>
      </c>
      <c r="BA179" s="278" t="s">
        <v>805</v>
      </c>
      <c r="BB179" s="289">
        <v>0.64041666666666663</v>
      </c>
      <c r="BC179" s="278">
        <v>41</v>
      </c>
      <c r="BD179" s="278" t="s">
        <v>805</v>
      </c>
      <c r="BE179" s="289">
        <v>0.64196759259259262</v>
      </c>
      <c r="BF179" s="278">
        <v>40</v>
      </c>
      <c r="BG179" s="278" t="s">
        <v>805</v>
      </c>
      <c r="BH179" s="289">
        <v>0.64380787037037035</v>
      </c>
      <c r="BI179" s="278">
        <v>40</v>
      </c>
      <c r="BJ179" s="278" t="s">
        <v>805</v>
      </c>
      <c r="BK179" s="289">
        <v>0.64528935185185188</v>
      </c>
      <c r="BL179" s="278">
        <v>39</v>
      </c>
      <c r="BM179" s="278" t="s">
        <v>805</v>
      </c>
      <c r="BN179" s="289">
        <v>0.6466898148148148</v>
      </c>
      <c r="BO179" s="278">
        <v>39</v>
      </c>
      <c r="BP179" s="278" t="s">
        <v>805</v>
      </c>
      <c r="BQ179" s="289">
        <v>0.6492013888888889</v>
      </c>
      <c r="BR179" s="278">
        <v>37</v>
      </c>
      <c r="BS179" s="278" t="s">
        <v>805</v>
      </c>
      <c r="BT179" s="289">
        <v>0.65077546296296296</v>
      </c>
      <c r="BU179" s="278">
        <v>37</v>
      </c>
      <c r="BV179" s="278" t="s">
        <v>805</v>
      </c>
      <c r="BW179" s="289">
        <v>0.65447916666666661</v>
      </c>
      <c r="BX179" s="278">
        <v>42</v>
      </c>
      <c r="BY179" s="278" t="s">
        <v>805</v>
      </c>
      <c r="BZ179" s="289">
        <v>0.65706018518518516</v>
      </c>
      <c r="CA179" s="278">
        <v>42</v>
      </c>
      <c r="CB179" s="278" t="s">
        <v>805</v>
      </c>
      <c r="CC179" s="289">
        <v>0.66013888888888894</v>
      </c>
      <c r="CD179" s="278"/>
      <c r="CE179" s="278"/>
      <c r="CF179" s="278"/>
      <c r="CG179" s="278"/>
      <c r="CH179" s="278"/>
      <c r="CI179" s="278"/>
      <c r="CJ179" s="278"/>
      <c r="CK179" s="278"/>
      <c r="CL179" s="278"/>
      <c r="CM179" s="278"/>
      <c r="CN179" s="278"/>
      <c r="CO179" s="278"/>
      <c r="CP179" s="278"/>
      <c r="CQ179" s="278"/>
      <c r="CR179" s="278"/>
      <c r="CS179" s="278"/>
      <c r="CT179" s="278"/>
      <c r="CU179" s="278"/>
      <c r="CV179" s="278"/>
      <c r="CW179" s="278"/>
      <c r="CX179" s="278"/>
      <c r="CY179" s="278"/>
      <c r="CZ179" s="278"/>
      <c r="DA179" s="278"/>
      <c r="DB179" s="278"/>
      <c r="DC179" s="278"/>
      <c r="DD179" s="278"/>
      <c r="DE179" s="278"/>
      <c r="DF179" s="278"/>
      <c r="DG179" s="278"/>
      <c r="DH179" s="278"/>
      <c r="DI179" s="278"/>
      <c r="DJ179" s="278"/>
      <c r="DK179" s="278"/>
      <c r="DL179" s="278"/>
      <c r="DM179" s="278"/>
      <c r="DN179" s="278"/>
      <c r="DO179" s="278"/>
      <c r="DP179" s="278"/>
      <c r="DQ179" s="278"/>
      <c r="DR179" s="278"/>
      <c r="DS179" s="278"/>
      <c r="DT179" s="278"/>
      <c r="DU179" s="278"/>
      <c r="DV179" s="278"/>
      <c r="DW179" s="278"/>
      <c r="DX179" s="278"/>
      <c r="DY179" s="278"/>
      <c r="DZ179" s="278"/>
      <c r="EA179" s="278"/>
      <c r="EB179" s="278"/>
      <c r="EC179" s="278"/>
      <c r="ED179" s="278"/>
      <c r="EH179" s="276">
        <f t="shared" si="34"/>
        <v>1.7166666666667219</v>
      </c>
      <c r="EI179" s="277">
        <f t="shared" si="35"/>
        <v>36.216666666666839</v>
      </c>
      <c r="EJ179" s="277" t="str">
        <f>VLOOKUP(C179,Inscription!A:N,8)</f>
        <v>DUSSAIX</v>
      </c>
      <c r="EK179" s="277" t="str">
        <f>VLOOKUP(C179,Inscription!A:N,9)</f>
        <v>MARGAUX</v>
      </c>
      <c r="EL179" s="272" t="str">
        <f>VLOOKUP(C179,Inscription!A:N,3)</f>
        <v>B77 3</v>
      </c>
      <c r="EM179" s="272" t="str">
        <f>VLOOKUP(C179,Inscription!A:N,4)</f>
        <v>Open</v>
      </c>
      <c r="EN179" s="272" t="str">
        <f>VLOOKUP(C179,Inscription!A:N,5)</f>
        <v>DH12</v>
      </c>
      <c r="EO179" s="272" t="str">
        <f>VLOOKUP(C179,Inscription!A:N,2)</f>
        <v>Balise77</v>
      </c>
      <c r="EP179" s="272" t="str">
        <f>VLOOKUP(C179,Inscription!A:N,6)</f>
        <v>24-2</v>
      </c>
      <c r="EQ179" s="272" t="s">
        <v>877</v>
      </c>
      <c r="ER179" s="272" t="str">
        <f>VLOOKUP(C179,Inscription!A:N,11)</f>
        <v>VERTE</v>
      </c>
    </row>
    <row r="180" spans="1:148" hidden="1" x14ac:dyDescent="0.25">
      <c r="A180">
        <v>78</v>
      </c>
      <c r="B180" s="286">
        <v>44373.709953703707</v>
      </c>
      <c r="C180">
        <v>2049174</v>
      </c>
      <c r="D180"/>
      <c r="E180"/>
      <c r="F180"/>
      <c r="G180"/>
      <c r="H180"/>
      <c r="I180"/>
      <c r="J180"/>
      <c r="K180"/>
      <c r="L180" t="s">
        <v>805</v>
      </c>
      <c r="M180" s="287">
        <v>0.66427083333333337</v>
      </c>
      <c r="N180"/>
      <c r="O180" t="s">
        <v>805</v>
      </c>
      <c r="P180" s="287">
        <v>0.66579861111111105</v>
      </c>
      <c r="Q180"/>
      <c r="R180"/>
      <c r="S180"/>
      <c r="T180"/>
      <c r="U180" t="s">
        <v>805</v>
      </c>
      <c r="V180" s="287">
        <v>0.66819444444444442</v>
      </c>
      <c r="W180"/>
      <c r="X180"/>
      <c r="Y180"/>
      <c r="Z180" t="s">
        <v>571</v>
      </c>
      <c r="AA180" t="s">
        <v>927</v>
      </c>
      <c r="AB180"/>
      <c r="AC180" t="s">
        <v>13</v>
      </c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>
        <v>17</v>
      </c>
      <c r="AT180">
        <v>150</v>
      </c>
      <c r="AU180" t="s">
        <v>805</v>
      </c>
      <c r="AV180" s="287">
        <v>0.66707175925925932</v>
      </c>
      <c r="AW180">
        <v>151</v>
      </c>
      <c r="AX180" t="s">
        <v>805</v>
      </c>
      <c r="AY180" s="287">
        <v>0.66719907407407408</v>
      </c>
      <c r="AZ180">
        <v>152</v>
      </c>
      <c r="BA180" t="s">
        <v>805</v>
      </c>
      <c r="BB180" s="287">
        <v>0.66718749999999993</v>
      </c>
      <c r="BC180">
        <v>158</v>
      </c>
      <c r="BD180" t="s">
        <v>805</v>
      </c>
      <c r="BE180" s="287">
        <v>0.66730324074074077</v>
      </c>
      <c r="BF180">
        <v>159</v>
      </c>
      <c r="BG180" t="s">
        <v>805</v>
      </c>
      <c r="BH180" s="287">
        <v>0.66741898148148149</v>
      </c>
      <c r="BI180">
        <v>157</v>
      </c>
      <c r="BJ180" t="s">
        <v>805</v>
      </c>
      <c r="BK180" s="287">
        <v>0.66752314814814817</v>
      </c>
      <c r="BL180">
        <v>153</v>
      </c>
      <c r="BM180" t="s">
        <v>805</v>
      </c>
      <c r="BN180" s="287">
        <v>0.6675578703703704</v>
      </c>
      <c r="BO180">
        <v>154</v>
      </c>
      <c r="BP180" t="s">
        <v>805</v>
      </c>
      <c r="BQ180" s="287">
        <v>0.66760416666666667</v>
      </c>
      <c r="BR180">
        <v>156</v>
      </c>
      <c r="BS180" t="s">
        <v>805</v>
      </c>
      <c r="BT180" s="287">
        <v>0.66767361111111112</v>
      </c>
      <c r="BU180">
        <v>160</v>
      </c>
      <c r="BV180" t="s">
        <v>805</v>
      </c>
      <c r="BW180" s="287">
        <v>0.66795138888888894</v>
      </c>
      <c r="BX180">
        <v>166</v>
      </c>
      <c r="BY180" t="s">
        <v>805</v>
      </c>
      <c r="BZ180" s="287">
        <v>0.66776620370370365</v>
      </c>
      <c r="CA180">
        <v>165</v>
      </c>
      <c r="CB180" t="s">
        <v>805</v>
      </c>
      <c r="CC180" s="287">
        <v>0.66787037037037045</v>
      </c>
      <c r="CD180">
        <v>161</v>
      </c>
      <c r="CE180" t="s">
        <v>805</v>
      </c>
      <c r="CF180" s="287">
        <v>0.66789351851851853</v>
      </c>
      <c r="CG180">
        <v>155</v>
      </c>
      <c r="CH180" t="s">
        <v>805</v>
      </c>
      <c r="CI180" s="287">
        <v>0.66791666666666671</v>
      </c>
      <c r="CJ180">
        <v>162</v>
      </c>
      <c r="CK180" t="s">
        <v>805</v>
      </c>
      <c r="CL180" s="287">
        <v>0.66803240740740744</v>
      </c>
      <c r="CM180">
        <v>164</v>
      </c>
      <c r="CN180" t="s">
        <v>805</v>
      </c>
      <c r="CO180" s="287">
        <v>0.66800925925925936</v>
      </c>
      <c r="CP180">
        <v>163</v>
      </c>
      <c r="CQ180" t="s">
        <v>805</v>
      </c>
      <c r="CR180" s="287">
        <v>0.66806712962962955</v>
      </c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H180" s="276">
        <f t="shared" si="34"/>
        <v>1.8333333333335133</v>
      </c>
      <c r="EI180" s="277">
        <f t="shared" si="35"/>
        <v>3.4500000000000597</v>
      </c>
      <c r="EJ180" s="277" t="str">
        <f>VLOOKUP(C180,Inscription!A:N,8)</f>
        <v>COLOMBIER POCHARD</v>
      </c>
      <c r="EK180" s="277" t="str">
        <f>VLOOKUP(C180,Inscription!A:N,9)</f>
        <v>Elisa</v>
      </c>
      <c r="EL180" s="272" t="str">
        <f>VLOOKUP(C180,Inscription!A:N,3)</f>
        <v>COLE2</v>
      </c>
      <c r="EM180" s="272" t="str">
        <f>VLOOKUP(C180,Inscription!A:N,4)</f>
        <v>Dame</v>
      </c>
      <c r="EN180" s="272" t="str">
        <f>VLOOKUP(C180,Inscription!A:N,5)</f>
        <v>DH14</v>
      </c>
      <c r="EO180" s="272" t="str">
        <f>VLOOKUP(C180,Inscription!A:N,2)</f>
        <v>COLE</v>
      </c>
      <c r="EP180" s="272" t="str">
        <f>VLOOKUP(C180,Inscription!A:N,6)</f>
        <v>43-2</v>
      </c>
      <c r="EQ180" s="272" t="s">
        <v>877</v>
      </c>
      <c r="ER180" s="272" t="str">
        <f>VLOOKUP(C180,Inscription!A:N,11)</f>
        <v>BLEUE</v>
      </c>
    </row>
    <row r="181" spans="1:148" hidden="1" x14ac:dyDescent="0.25">
      <c r="A181">
        <v>50</v>
      </c>
      <c r="B181" s="286">
        <v>44373.70071759259</v>
      </c>
      <c r="C181">
        <v>2061530</v>
      </c>
      <c r="D181"/>
      <c r="E181"/>
      <c r="F181"/>
      <c r="G181"/>
      <c r="H181"/>
      <c r="I181"/>
      <c r="J181"/>
      <c r="K181"/>
      <c r="L181" t="s">
        <v>805</v>
      </c>
      <c r="M181" s="287">
        <v>0.65113425925925927</v>
      </c>
      <c r="N181"/>
      <c r="O181" t="s">
        <v>805</v>
      </c>
      <c r="P181" s="287">
        <v>0.65629629629629627</v>
      </c>
      <c r="Q181"/>
      <c r="R181"/>
      <c r="S181"/>
      <c r="T181"/>
      <c r="U181" t="s">
        <v>805</v>
      </c>
      <c r="V181" s="287">
        <v>0.65834490740740736</v>
      </c>
      <c r="W181"/>
      <c r="X181"/>
      <c r="Y181"/>
      <c r="Z181" t="s">
        <v>571</v>
      </c>
      <c r="AA181" t="s">
        <v>912</v>
      </c>
      <c r="AB181"/>
      <c r="AC181" t="s">
        <v>13</v>
      </c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>
        <v>15</v>
      </c>
      <c r="AT181">
        <v>150</v>
      </c>
      <c r="AU181" t="s">
        <v>805</v>
      </c>
      <c r="AV181" s="287">
        <v>0.65743055555555563</v>
      </c>
      <c r="AW181">
        <v>151</v>
      </c>
      <c r="AX181" t="s">
        <v>805</v>
      </c>
      <c r="AY181" s="287">
        <v>0.65747685185185178</v>
      </c>
      <c r="AZ181">
        <v>152</v>
      </c>
      <c r="BA181" t="s">
        <v>805</v>
      </c>
      <c r="BB181" s="287">
        <v>0.65746527777777775</v>
      </c>
      <c r="BC181">
        <v>158</v>
      </c>
      <c r="BD181" t="s">
        <v>805</v>
      </c>
      <c r="BE181" s="287">
        <v>0.65755787037037039</v>
      </c>
      <c r="BF181">
        <v>159</v>
      </c>
      <c r="BG181" t="s">
        <v>805</v>
      </c>
      <c r="BH181" s="287">
        <v>0.65766203703703707</v>
      </c>
      <c r="BI181">
        <v>157</v>
      </c>
      <c r="BJ181" t="s">
        <v>805</v>
      </c>
      <c r="BK181" s="287">
        <v>0.65771990740740738</v>
      </c>
      <c r="BL181">
        <v>153</v>
      </c>
      <c r="BM181" t="s">
        <v>805</v>
      </c>
      <c r="BN181" s="287">
        <v>0.65774305555555557</v>
      </c>
      <c r="BO181">
        <v>154</v>
      </c>
      <c r="BP181" t="s">
        <v>805</v>
      </c>
      <c r="BQ181" s="287">
        <v>0.65776620370370364</v>
      </c>
      <c r="BR181">
        <v>156</v>
      </c>
      <c r="BS181" t="s">
        <v>805</v>
      </c>
      <c r="BT181" s="287">
        <v>0.65781250000000002</v>
      </c>
      <c r="BU181">
        <v>160</v>
      </c>
      <c r="BV181" t="s">
        <v>805</v>
      </c>
      <c r="BW181" s="287">
        <v>0.65809027777777784</v>
      </c>
      <c r="BX181">
        <v>166</v>
      </c>
      <c r="BY181" t="s">
        <v>805</v>
      </c>
      <c r="BZ181" s="287">
        <v>0.65791666666666659</v>
      </c>
      <c r="CA181">
        <v>165</v>
      </c>
      <c r="CB181" t="s">
        <v>805</v>
      </c>
      <c r="CC181" s="287">
        <v>0.65802083333333339</v>
      </c>
      <c r="CD181">
        <v>161</v>
      </c>
      <c r="CE181" t="s">
        <v>805</v>
      </c>
      <c r="CF181" s="287">
        <v>0.65803240740740743</v>
      </c>
      <c r="CG181">
        <v>155</v>
      </c>
      <c r="CH181" t="s">
        <v>805</v>
      </c>
      <c r="CI181" s="287">
        <v>0.65806712962962965</v>
      </c>
      <c r="CJ181">
        <v>162</v>
      </c>
      <c r="CK181" t="s">
        <v>805</v>
      </c>
      <c r="CL181" s="287">
        <v>0.65818287037037038</v>
      </c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H181" s="276">
        <f t="shared" si="34"/>
        <v>1.6333333333334821</v>
      </c>
      <c r="EI181" s="277">
        <f t="shared" si="35"/>
        <v>2.9499999999999815</v>
      </c>
      <c r="EJ181" s="277" t="str">
        <f>VLOOKUP(C181,Inscription!A:N,8)</f>
        <v>PAYET</v>
      </c>
      <c r="EK181" s="277" t="str">
        <f>VLOOKUP(C181,Inscription!A:N,9)</f>
        <v>Nathan</v>
      </c>
      <c r="EL181" s="272" t="str">
        <f>VLOOKUP(C181,Inscription!A:N,3)</f>
        <v>COLE3</v>
      </c>
      <c r="EM181" s="272" t="str">
        <f>VLOOKUP(C181,Inscription!A:N,4)</f>
        <v>Homme</v>
      </c>
      <c r="EN181" s="272" t="str">
        <f>VLOOKUP(C181,Inscription!A:N,5)</f>
        <v>DH14</v>
      </c>
      <c r="EO181" s="272" t="str">
        <f>VLOOKUP(C181,Inscription!A:N,2)</f>
        <v>COLE</v>
      </c>
      <c r="EP181" s="272" t="str">
        <f>VLOOKUP(C181,Inscription!A:N,6)</f>
        <v>44-1</v>
      </c>
      <c r="EQ181" s="272" t="s">
        <v>877</v>
      </c>
      <c r="ER181" s="272" t="str">
        <f>VLOOKUP(C181,Inscription!A:N,11)</f>
        <v>JAUNE</v>
      </c>
    </row>
    <row r="182" spans="1:148" s="272" customFormat="1" hidden="1" x14ac:dyDescent="0.25">
      <c r="A182" s="272">
        <v>75</v>
      </c>
      <c r="B182" s="288">
        <v>44373.708043981482</v>
      </c>
      <c r="C182" s="278">
        <v>38514</v>
      </c>
      <c r="D182"/>
      <c r="E182"/>
      <c r="F182"/>
      <c r="G182"/>
      <c r="H182"/>
      <c r="I182"/>
      <c r="J182"/>
      <c r="K182"/>
      <c r="L182"/>
      <c r="M182" s="287">
        <v>0.99998842592592585</v>
      </c>
      <c r="N182"/>
      <c r="O182"/>
      <c r="P182" s="289">
        <v>0.63768518518518513</v>
      </c>
      <c r="Q182"/>
      <c r="R182"/>
      <c r="S182"/>
      <c r="T182"/>
      <c r="U182"/>
      <c r="V182" s="289">
        <v>0.66464120370370372</v>
      </c>
      <c r="W182"/>
      <c r="X182"/>
      <c r="Y182"/>
      <c r="Z182" s="278" t="s">
        <v>874</v>
      </c>
      <c r="AA182" s="278" t="s">
        <v>610</v>
      </c>
      <c r="AB182" s="278"/>
      <c r="AC182" t="s">
        <v>281</v>
      </c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 s="278">
        <v>12</v>
      </c>
      <c r="AT182" s="278">
        <v>38</v>
      </c>
      <c r="AU182" s="278"/>
      <c r="AV182" s="289">
        <v>0.63958333333333328</v>
      </c>
      <c r="AW182" s="278">
        <v>38</v>
      </c>
      <c r="AX182" s="278"/>
      <c r="AY182" s="289">
        <v>0.64192129629629624</v>
      </c>
      <c r="AZ182" s="278">
        <v>40</v>
      </c>
      <c r="BA182" s="278"/>
      <c r="BB182" s="289">
        <v>0.64373842592592589</v>
      </c>
      <c r="BC182" s="278">
        <v>40</v>
      </c>
      <c r="BD182" s="278"/>
      <c r="BE182" s="289">
        <v>0.64532407407407411</v>
      </c>
      <c r="BF182" s="278">
        <v>39</v>
      </c>
      <c r="BG182" s="278"/>
      <c r="BH182" s="289">
        <v>0.6466319444444445</v>
      </c>
      <c r="BI182" s="278">
        <v>39</v>
      </c>
      <c r="BJ182" s="278"/>
      <c r="BK182" s="289">
        <v>0.64893518518518511</v>
      </c>
      <c r="BL182" s="278">
        <v>41</v>
      </c>
      <c r="BM182" s="278"/>
      <c r="BN182" s="289">
        <v>0.65032407407407411</v>
      </c>
      <c r="BO182" s="278">
        <v>41</v>
      </c>
      <c r="BP182" s="278"/>
      <c r="BQ182" s="289">
        <v>0.65255787037037039</v>
      </c>
      <c r="BR182" s="278">
        <v>37</v>
      </c>
      <c r="BS182" s="278"/>
      <c r="BT182" s="289">
        <v>0.65506944444444437</v>
      </c>
      <c r="BU182" s="278">
        <v>37</v>
      </c>
      <c r="BV182" s="278"/>
      <c r="BW182" s="289">
        <v>0.65954861111111118</v>
      </c>
      <c r="BX182" s="278">
        <v>42</v>
      </c>
      <c r="BY182" s="278"/>
      <c r="BZ182" s="289">
        <v>0.6624768518518519</v>
      </c>
      <c r="CA182" s="278">
        <v>32</v>
      </c>
      <c r="CB182" s="278"/>
      <c r="CC182" s="289">
        <v>0.66425925925925922</v>
      </c>
      <c r="CD182" s="278"/>
      <c r="CE182" s="278"/>
      <c r="CF182" s="278"/>
      <c r="CG182" s="278"/>
      <c r="CH182" s="278"/>
      <c r="CI182" s="278"/>
      <c r="CJ182" s="278"/>
      <c r="CK182" s="278"/>
      <c r="CL182" s="278"/>
      <c r="CM182" s="278"/>
      <c r="CN182" s="278"/>
      <c r="CO182" s="278"/>
      <c r="CP182" s="278"/>
      <c r="CQ182" s="278"/>
      <c r="CR182" s="278"/>
      <c r="CS182" s="278"/>
      <c r="CT182" s="278"/>
      <c r="CU182" s="278"/>
      <c r="CV182" s="278"/>
      <c r="CW182" s="278"/>
      <c r="CX182" s="278"/>
      <c r="CY182" s="278"/>
      <c r="CZ182" s="278"/>
      <c r="DA182" s="278"/>
      <c r="DB182" s="278"/>
      <c r="DC182" s="278"/>
      <c r="DD182" s="278"/>
      <c r="DE182" s="278"/>
      <c r="DF182" s="278"/>
      <c r="DG182" s="278"/>
      <c r="DH182" s="278"/>
      <c r="DI182" s="278"/>
      <c r="DJ182" s="278"/>
      <c r="DK182" s="278"/>
      <c r="DL182" s="278"/>
      <c r="DM182" s="278"/>
      <c r="DN182" s="278"/>
      <c r="DO182" s="278"/>
      <c r="DP182" s="278"/>
      <c r="DQ182" s="278"/>
      <c r="DR182" s="278"/>
      <c r="DS182" s="278"/>
      <c r="DT182" s="278"/>
      <c r="DU182" s="278"/>
      <c r="DV182" s="278"/>
      <c r="DW182" s="278"/>
      <c r="DX182" s="278"/>
      <c r="DY182" s="278"/>
      <c r="DZ182" s="278"/>
      <c r="EA182" s="278"/>
      <c r="EB182" s="278"/>
      <c r="EC182" s="278"/>
      <c r="ED182" s="278"/>
      <c r="EH182" s="276">
        <f t="shared" si="34"/>
        <v>2.7333333333333343</v>
      </c>
      <c r="EI182" s="277">
        <f t="shared" si="35"/>
        <v>38.816666666666762</v>
      </c>
      <c r="EJ182" s="277" t="str">
        <f>VLOOKUP(C182,Inscription!A:N,8)</f>
        <v>PARISOT</v>
      </c>
      <c r="EK182" s="277" t="str">
        <f>VLOOKUP(C182,Inscription!A:N,9)</f>
        <v>MORGANE</v>
      </c>
      <c r="EL182" s="272" t="str">
        <f>VLOOKUP(C182,Inscription!A:N,3)</f>
        <v>VervinsO5</v>
      </c>
      <c r="EM182" s="272" t="str">
        <f>VLOOKUP(C182,Inscription!A:N,4)</f>
        <v>Dame</v>
      </c>
      <c r="EN182" s="272" t="str">
        <f>VLOOKUP(C182,Inscription!A:N,5)</f>
        <v>DH12</v>
      </c>
      <c r="EO182" s="272" t="str">
        <f>VLOOKUP(C182,Inscription!A:N,2)</f>
        <v>VervinsO</v>
      </c>
      <c r="EP182" s="272" t="str">
        <f>VLOOKUP(C182,Inscription!A:N,6)</f>
        <v>15-1</v>
      </c>
      <c r="EQ182" s="272" t="s">
        <v>877</v>
      </c>
      <c r="ER182" s="272" t="str">
        <f>VLOOKUP(C182,Inscription!A:N,11)</f>
        <v>SO</v>
      </c>
    </row>
    <row r="183" spans="1:148" s="272" customFormat="1" hidden="1" x14ac:dyDescent="0.25">
      <c r="A183" s="272">
        <v>76</v>
      </c>
      <c r="B183" s="288">
        <v>44373.709374999999</v>
      </c>
      <c r="C183" s="278">
        <v>1020718</v>
      </c>
      <c r="D183"/>
      <c r="E183"/>
      <c r="F183"/>
      <c r="G183"/>
      <c r="H183"/>
      <c r="I183"/>
      <c r="J183"/>
      <c r="K183"/>
      <c r="L183" t="s">
        <v>805</v>
      </c>
      <c r="M183" s="287">
        <v>0.63266203703703705</v>
      </c>
      <c r="N183"/>
      <c r="O183" t="s">
        <v>805</v>
      </c>
      <c r="P183" s="289">
        <v>0.63547453703703705</v>
      </c>
      <c r="Q183"/>
      <c r="R183"/>
      <c r="S183"/>
      <c r="T183"/>
      <c r="U183" t="s">
        <v>805</v>
      </c>
      <c r="V183" s="289">
        <v>0.65479166666666666</v>
      </c>
      <c r="W183"/>
      <c r="X183"/>
      <c r="Y183"/>
      <c r="Z183" s="278" t="s">
        <v>874</v>
      </c>
      <c r="AA183" s="278" t="s">
        <v>608</v>
      </c>
      <c r="AB183" s="278"/>
      <c r="AC183" t="s">
        <v>281</v>
      </c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 s="278">
        <v>13</v>
      </c>
      <c r="AT183" s="278">
        <v>38</v>
      </c>
      <c r="AU183" s="278" t="s">
        <v>805</v>
      </c>
      <c r="AV183" s="289">
        <v>0.63665509259259256</v>
      </c>
      <c r="AW183" s="278">
        <v>38</v>
      </c>
      <c r="AX183" s="278" t="s">
        <v>805</v>
      </c>
      <c r="AY183" s="289">
        <v>0.63872685185185185</v>
      </c>
      <c r="AZ183" s="278">
        <v>42</v>
      </c>
      <c r="BA183" s="278" t="s">
        <v>805</v>
      </c>
      <c r="BB183" s="289">
        <v>0.64047453703703705</v>
      </c>
      <c r="BC183" s="278">
        <v>37</v>
      </c>
      <c r="BD183" s="278" t="s">
        <v>805</v>
      </c>
      <c r="BE183" s="289">
        <v>0.64064814814814819</v>
      </c>
      <c r="BF183" s="278">
        <v>40</v>
      </c>
      <c r="BG183" s="278" t="s">
        <v>805</v>
      </c>
      <c r="BH183" s="289">
        <v>0.64254629629629634</v>
      </c>
      <c r="BI183" s="278">
        <v>41</v>
      </c>
      <c r="BJ183" s="278" t="s">
        <v>805</v>
      </c>
      <c r="BK183" s="289">
        <v>0.64373842592592589</v>
      </c>
      <c r="BL183" s="278">
        <v>39</v>
      </c>
      <c r="BM183" s="278" t="s">
        <v>805</v>
      </c>
      <c r="BN183" s="289">
        <v>0.64519675925925923</v>
      </c>
      <c r="BO183" s="278">
        <v>40</v>
      </c>
      <c r="BP183" s="278" t="s">
        <v>805</v>
      </c>
      <c r="BQ183" s="289">
        <v>0.64627314814814818</v>
      </c>
      <c r="BR183" s="278">
        <v>41</v>
      </c>
      <c r="BS183" s="278" t="s">
        <v>805</v>
      </c>
      <c r="BT183" s="289">
        <v>0.64774305555555556</v>
      </c>
      <c r="BU183" s="278">
        <v>39</v>
      </c>
      <c r="BV183" s="278" t="s">
        <v>805</v>
      </c>
      <c r="BW183" s="289">
        <v>0.64923611111111112</v>
      </c>
      <c r="BX183" s="278">
        <v>42</v>
      </c>
      <c r="BY183" s="278" t="s">
        <v>805</v>
      </c>
      <c r="BZ183" s="289">
        <v>0.65062500000000001</v>
      </c>
      <c r="CA183" s="278">
        <v>42</v>
      </c>
      <c r="CB183" s="278" t="s">
        <v>805</v>
      </c>
      <c r="CC183" s="289">
        <v>0.65190972222222221</v>
      </c>
      <c r="CD183" s="278">
        <v>37</v>
      </c>
      <c r="CE183" s="278" t="s">
        <v>805</v>
      </c>
      <c r="CF183" s="289">
        <v>0.65372685185185186</v>
      </c>
      <c r="CG183" s="278"/>
      <c r="CH183" s="278"/>
      <c r="CI183" s="278"/>
      <c r="CJ183" s="278"/>
      <c r="CK183" s="278"/>
      <c r="CL183" s="278"/>
      <c r="CM183" s="278"/>
      <c r="CN183" s="278"/>
      <c r="CO183" s="278"/>
      <c r="CP183" s="278"/>
      <c r="CQ183" s="278"/>
      <c r="CR183" s="278"/>
      <c r="CS183" s="278"/>
      <c r="CT183" s="278"/>
      <c r="CU183" s="278"/>
      <c r="CV183" s="278"/>
      <c r="CW183" s="278"/>
      <c r="CX183" s="278"/>
      <c r="CY183" s="278"/>
      <c r="CZ183" s="278"/>
      <c r="DA183" s="278"/>
      <c r="DB183" s="278"/>
      <c r="DC183" s="278"/>
      <c r="DD183" s="278"/>
      <c r="DE183" s="278"/>
      <c r="DF183" s="278"/>
      <c r="DG183" s="278"/>
      <c r="DH183" s="278"/>
      <c r="DI183" s="278"/>
      <c r="DJ183" s="278"/>
      <c r="DK183" s="278"/>
      <c r="DL183" s="278"/>
      <c r="DM183" s="278"/>
      <c r="DN183" s="278"/>
      <c r="DO183" s="278"/>
      <c r="DP183" s="278"/>
      <c r="DQ183" s="278"/>
      <c r="DR183" s="278"/>
      <c r="DS183" s="278"/>
      <c r="DT183" s="278"/>
      <c r="DU183" s="278"/>
      <c r="DV183" s="278"/>
      <c r="DW183" s="278"/>
      <c r="DX183" s="278"/>
      <c r="DY183" s="278"/>
      <c r="DZ183" s="278"/>
      <c r="EA183" s="278"/>
      <c r="EB183" s="278"/>
      <c r="EC183" s="278"/>
      <c r="ED183" s="278"/>
      <c r="EH183" s="276">
        <f t="shared" si="34"/>
        <v>1.699999999999946</v>
      </c>
      <c r="EI183" s="277">
        <f t="shared" si="35"/>
        <v>27.816666666666645</v>
      </c>
      <c r="EJ183" s="277" t="str">
        <f>VLOOKUP(C183,Inscription!A:N,8)</f>
        <v>BADOR</v>
      </c>
      <c r="EK183" s="277" t="str">
        <f>VLOOKUP(C183,Inscription!A:N,9)</f>
        <v>JEANNE</v>
      </c>
      <c r="EL183" s="272" t="str">
        <f>VLOOKUP(C183,Inscription!A:N,3)</f>
        <v>VervinsO3</v>
      </c>
      <c r="EM183" s="272" t="str">
        <f>VLOOKUP(C183,Inscription!A:N,4)</f>
        <v>Dame</v>
      </c>
      <c r="EN183" s="272" t="str">
        <f>VLOOKUP(C183,Inscription!A:N,5)</f>
        <v>DH12</v>
      </c>
      <c r="EO183" s="272" t="str">
        <f>VLOOKUP(C183,Inscription!A:N,2)</f>
        <v>VervinsO</v>
      </c>
      <c r="EP183" s="272" t="str">
        <f>VLOOKUP(C183,Inscription!A:N,6)</f>
        <v>14-1</v>
      </c>
      <c r="EQ183" s="272" t="s">
        <v>877</v>
      </c>
      <c r="ER183" s="272" t="str">
        <f>VLOOKUP(C183,Inscription!A:N,11)</f>
        <v>SO</v>
      </c>
    </row>
    <row r="184" spans="1:148" hidden="1" x14ac:dyDescent="0.25">
      <c r="A184">
        <v>77</v>
      </c>
      <c r="B184" s="286">
        <v>44373.709502314814</v>
      </c>
      <c r="C184">
        <v>1020719</v>
      </c>
      <c r="D184"/>
      <c r="E184"/>
      <c r="F184"/>
      <c r="G184"/>
      <c r="H184"/>
      <c r="I184"/>
      <c r="J184"/>
      <c r="K184"/>
      <c r="L184" t="s">
        <v>805</v>
      </c>
      <c r="M184" s="287">
        <v>0.58339120370370368</v>
      </c>
      <c r="N184"/>
      <c r="O184" t="s">
        <v>805</v>
      </c>
      <c r="P184" s="287">
        <v>0.58534722222222224</v>
      </c>
      <c r="Q184"/>
      <c r="R184"/>
      <c r="S184"/>
      <c r="T184"/>
      <c r="U184" t="s">
        <v>805</v>
      </c>
      <c r="V184" s="287">
        <v>0.60487268518518522</v>
      </c>
      <c r="W184"/>
      <c r="X184"/>
      <c r="Y184"/>
      <c r="Z184" t="s">
        <v>905</v>
      </c>
      <c r="AA184" t="s">
        <v>609</v>
      </c>
      <c r="AB184"/>
      <c r="AC184" t="s">
        <v>281</v>
      </c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>
        <v>10</v>
      </c>
      <c r="AT184">
        <v>114</v>
      </c>
      <c r="AU184" t="s">
        <v>805</v>
      </c>
      <c r="AV184" s="287">
        <v>0.58918981481481481</v>
      </c>
      <c r="AW184">
        <v>101</v>
      </c>
      <c r="AX184" t="s">
        <v>805</v>
      </c>
      <c r="AY184" s="287">
        <v>0.58968750000000003</v>
      </c>
      <c r="AZ184">
        <v>107</v>
      </c>
      <c r="BA184" t="s">
        <v>805</v>
      </c>
      <c r="BB184" s="287">
        <v>0.59032407407407406</v>
      </c>
      <c r="BC184">
        <v>109</v>
      </c>
      <c r="BD184" t="s">
        <v>805</v>
      </c>
      <c r="BE184" s="287">
        <v>0.59149305555555554</v>
      </c>
      <c r="BF184">
        <v>125</v>
      </c>
      <c r="BG184" t="s">
        <v>805</v>
      </c>
      <c r="BH184" s="287">
        <v>0.59269675925925924</v>
      </c>
      <c r="BI184">
        <v>111</v>
      </c>
      <c r="BJ184" t="s">
        <v>805</v>
      </c>
      <c r="BK184" s="287">
        <v>0.59327546296296296</v>
      </c>
      <c r="BL184">
        <v>119</v>
      </c>
      <c r="BM184" t="s">
        <v>805</v>
      </c>
      <c r="BN184" s="287">
        <v>0.59462962962962962</v>
      </c>
      <c r="BO184">
        <v>121</v>
      </c>
      <c r="BP184" t="s">
        <v>805</v>
      </c>
      <c r="BQ184" s="287">
        <v>0.59651620370370373</v>
      </c>
      <c r="BR184">
        <v>102</v>
      </c>
      <c r="BS184" t="s">
        <v>805</v>
      </c>
      <c r="BT184" s="287">
        <v>0.59807870370370375</v>
      </c>
      <c r="BU184">
        <v>103</v>
      </c>
      <c r="BV184" t="s">
        <v>805</v>
      </c>
      <c r="BW184" s="287">
        <v>0.60003472222222221</v>
      </c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H184" s="276">
        <f t="shared" si="34"/>
        <v>5.5333333333332924</v>
      </c>
      <c r="EI184" s="277">
        <f t="shared" si="35"/>
        <v>28.116666666666692</v>
      </c>
      <c r="EJ184" s="277" t="str">
        <f>VLOOKUP(C184,Inscription!A:N,8)</f>
        <v>LION</v>
      </c>
      <c r="EK184" s="277" t="str">
        <f>VLOOKUP(C184,Inscription!A:N,9)</f>
        <v>APOLLINE</v>
      </c>
      <c r="EL184" s="272" t="str">
        <f>VLOOKUP(C184,Inscription!A:N,3)</f>
        <v>VervinsO3</v>
      </c>
      <c r="EM184" s="272" t="str">
        <f>VLOOKUP(C184,Inscription!A:N,4)</f>
        <v>Dame</v>
      </c>
      <c r="EN184" s="272" t="str">
        <f>VLOOKUP(C184,Inscription!A:N,5)</f>
        <v>DH12</v>
      </c>
      <c r="EO184" s="272" t="str">
        <f>VLOOKUP(C184,Inscription!A:N,2)</f>
        <v>VervinsO</v>
      </c>
      <c r="EP184" s="272" t="str">
        <f>VLOOKUP(C184,Inscription!A:N,6)</f>
        <v>14-2</v>
      </c>
      <c r="EQ184" s="272" t="s">
        <v>877</v>
      </c>
      <c r="ER184" s="272" t="str">
        <f>VLOOKUP(C184,Inscription!A:N,11)</f>
        <v>SO</v>
      </c>
    </row>
    <row r="185" spans="1:148" hidden="1" x14ac:dyDescent="0.25">
      <c r="A185">
        <v>60</v>
      </c>
      <c r="B185" s="286">
        <v>44373.702719907407</v>
      </c>
      <c r="C185">
        <v>1910517</v>
      </c>
      <c r="D185"/>
      <c r="E185"/>
      <c r="F185"/>
      <c r="G185"/>
      <c r="H185"/>
      <c r="I185"/>
      <c r="J185"/>
      <c r="K185"/>
      <c r="L185" t="s">
        <v>805</v>
      </c>
      <c r="M185" s="287">
        <v>0.65326388888888887</v>
      </c>
      <c r="N185"/>
      <c r="O185" t="s">
        <v>805</v>
      </c>
      <c r="P185" s="287">
        <v>0.65826388888888887</v>
      </c>
      <c r="Q185"/>
      <c r="R185"/>
      <c r="S185"/>
      <c r="T185"/>
      <c r="U185" t="s">
        <v>805</v>
      </c>
      <c r="V185" s="287">
        <v>0.66065972222222225</v>
      </c>
      <c r="W185"/>
      <c r="X185"/>
      <c r="Y185"/>
      <c r="Z185" t="s">
        <v>571</v>
      </c>
      <c r="AA185" t="s">
        <v>917</v>
      </c>
      <c r="AB185"/>
      <c r="AC185" t="s">
        <v>13</v>
      </c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>
        <v>17</v>
      </c>
      <c r="AT185">
        <v>150</v>
      </c>
      <c r="AU185" t="s">
        <v>805</v>
      </c>
      <c r="AV185" s="287">
        <v>0.65960648148148149</v>
      </c>
      <c r="AW185">
        <v>151</v>
      </c>
      <c r="AX185" t="s">
        <v>805</v>
      </c>
      <c r="AY185" s="287">
        <v>0.65968749999999998</v>
      </c>
      <c r="AZ185">
        <v>152</v>
      </c>
      <c r="BA185" t="s">
        <v>805</v>
      </c>
      <c r="BB185" s="287">
        <v>0.65967592592592594</v>
      </c>
      <c r="BC185">
        <v>158</v>
      </c>
      <c r="BD185" t="s">
        <v>805</v>
      </c>
      <c r="BE185" s="287">
        <v>0.65976851851851859</v>
      </c>
      <c r="BF185">
        <v>159</v>
      </c>
      <c r="BG185" t="s">
        <v>805</v>
      </c>
      <c r="BH185" s="287">
        <v>0.65987268518518516</v>
      </c>
      <c r="BI185">
        <v>157</v>
      </c>
      <c r="BJ185" t="s">
        <v>805</v>
      </c>
      <c r="BK185" s="287">
        <v>0.66</v>
      </c>
      <c r="BL185">
        <v>153</v>
      </c>
      <c r="BM185" t="s">
        <v>805</v>
      </c>
      <c r="BN185" s="287">
        <v>0.66005787037037034</v>
      </c>
      <c r="BO185">
        <v>154</v>
      </c>
      <c r="BP185" t="s">
        <v>805</v>
      </c>
      <c r="BQ185" s="287">
        <v>0.6601041666666666</v>
      </c>
      <c r="BR185">
        <v>156</v>
      </c>
      <c r="BS185" t="s">
        <v>805</v>
      </c>
      <c r="BT185" s="287">
        <v>0.66015046296296298</v>
      </c>
      <c r="BU185">
        <v>160</v>
      </c>
      <c r="BV185" t="s">
        <v>805</v>
      </c>
      <c r="BW185" s="287">
        <v>0.66043981481481484</v>
      </c>
      <c r="BX185">
        <v>166</v>
      </c>
      <c r="BY185" t="s">
        <v>805</v>
      </c>
      <c r="BZ185" s="287">
        <v>0.66025462962962966</v>
      </c>
      <c r="CA185">
        <v>165</v>
      </c>
      <c r="CB185" t="s">
        <v>805</v>
      </c>
      <c r="CC185" s="287">
        <v>0.6603472222222222</v>
      </c>
      <c r="CD185">
        <v>161</v>
      </c>
      <c r="CE185" t="s">
        <v>805</v>
      </c>
      <c r="CF185" s="287">
        <v>0.66038194444444442</v>
      </c>
      <c r="CG185">
        <v>155</v>
      </c>
      <c r="CH185" t="s">
        <v>805</v>
      </c>
      <c r="CI185" s="287">
        <v>0.66040509259259261</v>
      </c>
      <c r="CJ185">
        <v>162</v>
      </c>
      <c r="CK185" t="s">
        <v>805</v>
      </c>
      <c r="CL185" s="287">
        <v>0.6605092592592593</v>
      </c>
      <c r="CM185">
        <v>164</v>
      </c>
      <c r="CN185" t="s">
        <v>805</v>
      </c>
      <c r="CO185" s="287">
        <v>0.66047453703703707</v>
      </c>
      <c r="CP185">
        <v>163</v>
      </c>
      <c r="CQ185" t="s">
        <v>805</v>
      </c>
      <c r="CR185" s="287">
        <v>0.66053240740740737</v>
      </c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H185" s="276">
        <f t="shared" si="34"/>
        <v>1.9333333333333691</v>
      </c>
      <c r="EI185" s="277">
        <f t="shared" si="35"/>
        <v>3.4500000000000597</v>
      </c>
      <c r="EJ185" s="277" t="str">
        <f>VLOOKUP(C185,Inscription!A:N,8)</f>
        <v>RAVELET</v>
      </c>
      <c r="EK185" s="277" t="str">
        <f>VLOOKUP(C185,Inscription!A:N,9)</f>
        <v>Gael</v>
      </c>
      <c r="EL185" s="272" t="str">
        <f>VLOOKUP(C185,Inscription!A:N,3)</f>
        <v>COLE1</v>
      </c>
      <c r="EM185" s="272" t="str">
        <f>VLOOKUP(C185,Inscription!A:N,4)</f>
        <v>Mixte</v>
      </c>
      <c r="EN185" s="272" t="str">
        <f>VLOOKUP(C185,Inscription!A:N,5)</f>
        <v>DH14</v>
      </c>
      <c r="EO185" s="272" t="str">
        <f>VLOOKUP(C185,Inscription!A:N,2)</f>
        <v>COLE</v>
      </c>
      <c r="EP185" s="272" t="str">
        <f>VLOOKUP(C185,Inscription!A:N,6)</f>
        <v>44-2</v>
      </c>
      <c r="EQ185" s="272" t="s">
        <v>877</v>
      </c>
      <c r="ER185" s="272" t="str">
        <f>VLOOKUP(C185,Inscription!A:N,11)</f>
        <v>VERTE</v>
      </c>
    </row>
    <row r="186" spans="1:148" hidden="1" x14ac:dyDescent="0.25">
      <c r="A186">
        <v>64</v>
      </c>
      <c r="B186" s="286">
        <v>40976.330833333333</v>
      </c>
      <c r="C186">
        <v>2141779</v>
      </c>
      <c r="D186"/>
      <c r="E186"/>
      <c r="F186"/>
      <c r="G186"/>
      <c r="H186"/>
      <c r="I186"/>
      <c r="J186"/>
      <c r="K186"/>
      <c r="L186" t="s">
        <v>805</v>
      </c>
      <c r="M186" s="287">
        <v>0.63721064814814821</v>
      </c>
      <c r="N186"/>
      <c r="O186" t="s">
        <v>805</v>
      </c>
      <c r="P186" s="287">
        <v>0.63790509259259254</v>
      </c>
      <c r="Q186"/>
      <c r="R186"/>
      <c r="S186"/>
      <c r="T186"/>
      <c r="U186" t="s">
        <v>805</v>
      </c>
      <c r="V186" s="287">
        <v>0.65254629629629635</v>
      </c>
      <c r="W186"/>
      <c r="X186"/>
      <c r="Y186"/>
      <c r="Z186" t="s">
        <v>574</v>
      </c>
      <c r="AA186" t="s">
        <v>928</v>
      </c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>
        <v>8</v>
      </c>
      <c r="AT186">
        <v>109</v>
      </c>
      <c r="AU186" t="s">
        <v>805</v>
      </c>
      <c r="AV186" s="287">
        <v>0.64090277777777771</v>
      </c>
      <c r="AW186">
        <v>101</v>
      </c>
      <c r="AX186" t="s">
        <v>805</v>
      </c>
      <c r="AY186" s="287">
        <v>0.64152777777777781</v>
      </c>
      <c r="AZ186">
        <v>108</v>
      </c>
      <c r="BA186" t="s">
        <v>805</v>
      </c>
      <c r="BB186" s="287">
        <v>0.64328703703703705</v>
      </c>
      <c r="BC186">
        <v>106</v>
      </c>
      <c r="BD186" t="s">
        <v>805</v>
      </c>
      <c r="BE186" s="287">
        <v>0.6441203703703704</v>
      </c>
      <c r="BF186">
        <v>113</v>
      </c>
      <c r="BG186" t="s">
        <v>805</v>
      </c>
      <c r="BH186" s="287">
        <v>0.6468518518518519</v>
      </c>
      <c r="BI186">
        <v>112</v>
      </c>
      <c r="BJ186" t="s">
        <v>805</v>
      </c>
      <c r="BK186" s="287">
        <v>0.64748842592592593</v>
      </c>
      <c r="BL186">
        <v>102</v>
      </c>
      <c r="BM186" t="s">
        <v>805</v>
      </c>
      <c r="BN186" s="287">
        <v>0.64876157407407409</v>
      </c>
      <c r="BO186">
        <v>103</v>
      </c>
      <c r="BP186" t="s">
        <v>805</v>
      </c>
      <c r="BQ186" s="287">
        <v>0.65052083333333333</v>
      </c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H186" s="276">
        <f t="shared" ref="EH186:EH218" si="36">(AV186-P186)*60*24</f>
        <v>4.3166666666666487</v>
      </c>
      <c r="EI186" s="277">
        <f t="shared" ref="EI186:EI218" si="37">(V186-P186)*60*24</f>
        <v>21.083333333333485</v>
      </c>
      <c r="EJ186" s="277" t="str">
        <f>VLOOKUP(C186,Inscription!A:N,8)</f>
        <v>GASTINEAU</v>
      </c>
      <c r="EK186" s="277" t="str">
        <f>VLOOKUP(C186,Inscription!A:N,9)</f>
        <v>TIAGO</v>
      </c>
      <c r="EL186" s="272" t="str">
        <f>VLOOKUP(C186,Inscription!A:N,3)</f>
        <v>ROP1</v>
      </c>
      <c r="EM186" s="272" t="str">
        <f>VLOOKUP(C186,Inscription!A:N,4)</f>
        <v>Homme</v>
      </c>
      <c r="EN186" s="272" t="str">
        <f>VLOOKUP(C186,Inscription!A:N,5)</f>
        <v>DH10</v>
      </c>
      <c r="EO186" s="272" t="str">
        <f>VLOOKUP(C186,Inscription!A:N,2)</f>
        <v>ROP</v>
      </c>
      <c r="EP186" s="272" t="str">
        <f>VLOOKUP(C186,Inscription!A:N,6)</f>
        <v>5-1</v>
      </c>
      <c r="EQ186" s="272"/>
      <c r="ER186" s="272" t="str">
        <f>VLOOKUP(C186,Inscription!A:N,11)</f>
        <v>VERTE</v>
      </c>
    </row>
    <row r="187" spans="1:148" hidden="1" x14ac:dyDescent="0.25">
      <c r="A187">
        <v>65</v>
      </c>
      <c r="B187" s="286">
        <v>40976.330925925926</v>
      </c>
      <c r="C187">
        <v>224268</v>
      </c>
      <c r="D187"/>
      <c r="E187"/>
      <c r="F187"/>
      <c r="G187"/>
      <c r="H187"/>
      <c r="I187"/>
      <c r="J187"/>
      <c r="K187"/>
      <c r="L187"/>
      <c r="M187" s="287">
        <v>0.49998842592592596</v>
      </c>
      <c r="N187"/>
      <c r="O187"/>
      <c r="P187" s="287">
        <v>0.63792824074074073</v>
      </c>
      <c r="Q187"/>
      <c r="R187"/>
      <c r="S187"/>
      <c r="T187"/>
      <c r="U187"/>
      <c r="V187" s="287">
        <v>0.65251157407407401</v>
      </c>
      <c r="W187"/>
      <c r="X187"/>
      <c r="Y187"/>
      <c r="Z187" t="s">
        <v>574</v>
      </c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>
        <v>8</v>
      </c>
      <c r="AT187">
        <v>105</v>
      </c>
      <c r="AU187"/>
      <c r="AV187" s="287">
        <v>0.64126157407407403</v>
      </c>
      <c r="AW187">
        <v>101</v>
      </c>
      <c r="AX187"/>
      <c r="AY187" s="287">
        <v>0.6416898148148148</v>
      </c>
      <c r="AZ187">
        <v>107</v>
      </c>
      <c r="BA187"/>
      <c r="BB187" s="287">
        <v>0.64306712962962964</v>
      </c>
      <c r="BC187">
        <v>111</v>
      </c>
      <c r="BD187"/>
      <c r="BE187" s="287">
        <v>0.64692129629629636</v>
      </c>
      <c r="BF187">
        <v>110</v>
      </c>
      <c r="BG187"/>
      <c r="BH187" s="287">
        <v>0.64814814814814814</v>
      </c>
      <c r="BI187">
        <v>102</v>
      </c>
      <c r="BJ187"/>
      <c r="BK187" s="287">
        <v>0.64875000000000005</v>
      </c>
      <c r="BL187">
        <v>103</v>
      </c>
      <c r="BM187"/>
      <c r="BN187" s="287">
        <v>0.65045138888888887</v>
      </c>
      <c r="BO187">
        <v>104</v>
      </c>
      <c r="BP187"/>
      <c r="BQ187" s="287">
        <v>0.65145833333333336</v>
      </c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H187" s="276">
        <f t="shared" si="36"/>
        <v>4.799999999999951</v>
      </c>
      <c r="EI187" s="277"/>
      <c r="EJ187" s="277" t="str">
        <f>VLOOKUP(C187,Inscription!A:N,8)</f>
        <v>CARDOT</v>
      </c>
      <c r="EK187" s="277" t="str">
        <f>VLOOKUP(C187,Inscription!A:N,9)</f>
        <v>ELIOTT</v>
      </c>
      <c r="EL187" s="272" t="str">
        <f>VLOOKUP(C187,Inscription!A:N,3)</f>
        <v>ROP1</v>
      </c>
      <c r="EM187" s="272" t="str">
        <f>VLOOKUP(C187,Inscription!A:N,4)</f>
        <v>Homme</v>
      </c>
      <c r="EN187" s="272" t="str">
        <f>VLOOKUP(C187,Inscription!A:N,5)</f>
        <v>DH10</v>
      </c>
      <c r="EO187" s="272" t="str">
        <f>VLOOKUP(C187,Inscription!A:N,2)</f>
        <v>ROP</v>
      </c>
      <c r="EP187" s="272" t="str">
        <f>VLOOKUP(C187,Inscription!A:N,6)</f>
        <v>5-2</v>
      </c>
      <c r="EQ187" s="272"/>
      <c r="ER187" s="272" t="str">
        <f>VLOOKUP(C187,Inscription!A:N,11)</f>
        <v>VERTE</v>
      </c>
    </row>
    <row r="188" spans="1:148" hidden="1" x14ac:dyDescent="0.25">
      <c r="A188">
        <v>66</v>
      </c>
      <c r="B188" s="286">
        <v>40976.333090277774</v>
      </c>
      <c r="C188">
        <v>2125098</v>
      </c>
      <c r="D188"/>
      <c r="E188"/>
      <c r="F188"/>
      <c r="G188"/>
      <c r="H188"/>
      <c r="I188"/>
      <c r="J188"/>
      <c r="K188"/>
      <c r="L188" t="s">
        <v>805</v>
      </c>
      <c r="M188" s="287">
        <v>0.63031249999999994</v>
      </c>
      <c r="N188"/>
      <c r="O188" t="s">
        <v>805</v>
      </c>
      <c r="P188" s="287">
        <v>0.63836805555555554</v>
      </c>
      <c r="Q188"/>
      <c r="R188"/>
      <c r="S188"/>
      <c r="T188"/>
      <c r="U188" t="s">
        <v>805</v>
      </c>
      <c r="V188" s="287">
        <v>0.65309027777777773</v>
      </c>
      <c r="W188"/>
      <c r="X188"/>
      <c r="Y188"/>
      <c r="Z188" t="s">
        <v>574</v>
      </c>
      <c r="AA188" t="s">
        <v>929</v>
      </c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>
        <v>9</v>
      </c>
      <c r="AT188">
        <v>105</v>
      </c>
      <c r="AU188" t="s">
        <v>805</v>
      </c>
      <c r="AV188" s="287">
        <v>0.64060185185185181</v>
      </c>
      <c r="AW188">
        <v>101</v>
      </c>
      <c r="AX188" t="s">
        <v>805</v>
      </c>
      <c r="AY188" s="287">
        <v>0.64103009259259258</v>
      </c>
      <c r="AZ188">
        <v>107</v>
      </c>
      <c r="BA188" t="s">
        <v>805</v>
      </c>
      <c r="BB188" s="287">
        <v>0.6419097222222222</v>
      </c>
      <c r="BC188">
        <v>111</v>
      </c>
      <c r="BD188" t="s">
        <v>805</v>
      </c>
      <c r="BE188" s="287">
        <v>0.64394675925925926</v>
      </c>
      <c r="BF188">
        <v>110</v>
      </c>
      <c r="BG188" t="s">
        <v>805</v>
      </c>
      <c r="BH188" s="287">
        <v>0.64537037037037037</v>
      </c>
      <c r="BI188">
        <v>102</v>
      </c>
      <c r="BJ188" t="s">
        <v>805</v>
      </c>
      <c r="BK188" s="287">
        <v>0.64569444444444446</v>
      </c>
      <c r="BL188">
        <v>109</v>
      </c>
      <c r="BM188" t="s">
        <v>805</v>
      </c>
      <c r="BN188" s="287">
        <v>0.64780092592592597</v>
      </c>
      <c r="BO188">
        <v>104</v>
      </c>
      <c r="BP188" t="s">
        <v>805</v>
      </c>
      <c r="BQ188" s="287">
        <v>0.65104166666666663</v>
      </c>
      <c r="BR188">
        <v>103</v>
      </c>
      <c r="BS188" t="s">
        <v>805</v>
      </c>
      <c r="BT188" s="287">
        <v>0.65194444444444444</v>
      </c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H188" s="276">
        <f t="shared" si="36"/>
        <v>3.2166666666666366</v>
      </c>
      <c r="EI188" s="277"/>
      <c r="EJ188" s="277" t="str">
        <f>VLOOKUP(C188,Inscription!A:N,8)</f>
        <v>TESSE</v>
      </c>
      <c r="EK188" s="277" t="str">
        <f>VLOOKUP(C188,Inscription!A:N,9)</f>
        <v>MALO</v>
      </c>
      <c r="EL188" s="272" t="str">
        <f>VLOOKUP(C188,Inscription!A:N,3)</f>
        <v>TSO-ASQ'O 1</v>
      </c>
      <c r="EM188" s="272" t="str">
        <f>VLOOKUP(C188,Inscription!A:N,4)</f>
        <v>Open</v>
      </c>
      <c r="EN188" s="272" t="str">
        <f>VLOOKUP(C188,Inscription!A:N,5)</f>
        <v>DH10</v>
      </c>
      <c r="EO188" s="272" t="str">
        <f>VLOOKUP(C188,Inscription!A:N,2)</f>
        <v>ASQO</v>
      </c>
      <c r="EP188" s="272" t="str">
        <f>VLOOKUP(C188,Inscription!A:N,6)</f>
        <v>12-2</v>
      </c>
      <c r="EQ188" s="272"/>
      <c r="ER188" s="272" t="str">
        <f>VLOOKUP(C188,Inscription!A:N,11)</f>
        <v>SO</v>
      </c>
    </row>
    <row r="189" spans="1:148" hidden="1" x14ac:dyDescent="0.25">
      <c r="A189">
        <v>67</v>
      </c>
      <c r="B189" s="286">
        <v>40976.333194444444</v>
      </c>
      <c r="C189">
        <v>2017722</v>
      </c>
      <c r="D189"/>
      <c r="E189"/>
      <c r="F189"/>
      <c r="G189"/>
      <c r="H189"/>
      <c r="I189"/>
      <c r="J189"/>
      <c r="K189"/>
      <c r="L189" t="s">
        <v>805</v>
      </c>
      <c r="M189" s="287">
        <v>0.63033564814814813</v>
      </c>
      <c r="N189"/>
      <c r="O189" t="s">
        <v>805</v>
      </c>
      <c r="P189" s="287">
        <v>0.6383564814814815</v>
      </c>
      <c r="Q189"/>
      <c r="R189"/>
      <c r="S189"/>
      <c r="T189"/>
      <c r="U189" t="s">
        <v>805</v>
      </c>
      <c r="V189" s="287">
        <v>0.65311342592592592</v>
      </c>
      <c r="W189"/>
      <c r="X189"/>
      <c r="Y189"/>
      <c r="Z189" t="s">
        <v>574</v>
      </c>
      <c r="AA189" t="s">
        <v>930</v>
      </c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>
        <v>7</v>
      </c>
      <c r="AT189">
        <v>101</v>
      </c>
      <c r="AU189" t="s">
        <v>805</v>
      </c>
      <c r="AV189" s="287">
        <v>0.64105324074074077</v>
      </c>
      <c r="AW189">
        <v>108</v>
      </c>
      <c r="AX189" t="s">
        <v>805</v>
      </c>
      <c r="AY189" s="287">
        <v>0.64188657407407412</v>
      </c>
      <c r="AZ189">
        <v>102</v>
      </c>
      <c r="BA189" t="s">
        <v>805</v>
      </c>
      <c r="BB189" s="287">
        <v>0.64559027777777778</v>
      </c>
      <c r="BC189">
        <v>106</v>
      </c>
      <c r="BD189" t="s">
        <v>805</v>
      </c>
      <c r="BE189" s="287">
        <v>0.64722222222222225</v>
      </c>
      <c r="BF189">
        <v>113</v>
      </c>
      <c r="BG189" t="s">
        <v>805</v>
      </c>
      <c r="BH189" s="287">
        <v>0.64892361111111108</v>
      </c>
      <c r="BI189">
        <v>112</v>
      </c>
      <c r="BJ189" t="s">
        <v>805</v>
      </c>
      <c r="BK189" s="287">
        <v>0.64990740740740738</v>
      </c>
      <c r="BL189">
        <v>103</v>
      </c>
      <c r="BM189" t="s">
        <v>805</v>
      </c>
      <c r="BN189" s="287">
        <v>0.65047453703703706</v>
      </c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H189" s="276">
        <f t="shared" si="36"/>
        <v>3.8833333333333542</v>
      </c>
      <c r="EI189" s="277">
        <f t="shared" si="37"/>
        <v>21.249999999999964</v>
      </c>
      <c r="EJ189" s="277" t="str">
        <f>VLOOKUP(C189,Inscription!A:N,8)</f>
        <v>RAVALT</v>
      </c>
      <c r="EK189" s="277" t="str">
        <f>VLOOKUP(C189,Inscription!A:N,9)</f>
        <v>AXEL</v>
      </c>
      <c r="EL189" s="272" t="str">
        <f>VLOOKUP(C189,Inscription!A:N,3)</f>
        <v>TSO-ASQ'O 1</v>
      </c>
      <c r="EM189" s="272" t="str">
        <f>VLOOKUP(C189,Inscription!A:N,4)</f>
        <v>Open</v>
      </c>
      <c r="EN189" s="272" t="str">
        <f>VLOOKUP(C189,Inscription!A:N,5)</f>
        <v>DH10</v>
      </c>
      <c r="EO189" s="272" t="str">
        <f>VLOOKUP(C189,Inscription!A:N,2)</f>
        <v>TSO</v>
      </c>
      <c r="EP189" s="272" t="str">
        <f>VLOOKUP(C189,Inscription!A:N,6)</f>
        <v>12-1</v>
      </c>
      <c r="EQ189" s="272"/>
      <c r="ER189" s="272" t="str">
        <f>VLOOKUP(C189,Inscription!A:N,11)</f>
        <v>SO</v>
      </c>
    </row>
    <row r="190" spans="1:148" hidden="1" x14ac:dyDescent="0.25">
      <c r="A190">
        <v>68</v>
      </c>
      <c r="B190" s="286">
        <v>40976.333923611113</v>
      </c>
      <c r="C190">
        <v>1209882</v>
      </c>
      <c r="D190"/>
      <c r="E190"/>
      <c r="F190"/>
      <c r="G190"/>
      <c r="H190"/>
      <c r="I190"/>
      <c r="J190"/>
      <c r="K190"/>
      <c r="L190" t="s">
        <v>805</v>
      </c>
      <c r="M190" s="287">
        <v>0.63050925925925927</v>
      </c>
      <c r="N190"/>
      <c r="O190" t="s">
        <v>805</v>
      </c>
      <c r="P190" s="287">
        <v>0.63832175925925927</v>
      </c>
      <c r="Q190"/>
      <c r="R190"/>
      <c r="S190"/>
      <c r="T190"/>
      <c r="U190" t="s">
        <v>805</v>
      </c>
      <c r="V190" s="287">
        <v>0.65620370370370373</v>
      </c>
      <c r="W190"/>
      <c r="X190"/>
      <c r="Y190"/>
      <c r="Z190" t="s">
        <v>574</v>
      </c>
      <c r="AA190" t="s">
        <v>931</v>
      </c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>
        <v>9</v>
      </c>
      <c r="AT190">
        <v>109</v>
      </c>
      <c r="AU190" t="s">
        <v>805</v>
      </c>
      <c r="AV190" s="287">
        <v>0.64158564814814811</v>
      </c>
      <c r="AW190">
        <v>110</v>
      </c>
      <c r="AX190" t="s">
        <v>805</v>
      </c>
      <c r="AY190" s="287">
        <v>0.64228009259259256</v>
      </c>
      <c r="AZ190">
        <v>105</v>
      </c>
      <c r="BA190" t="s">
        <v>805</v>
      </c>
      <c r="BB190" s="287">
        <v>0.6431365740740741</v>
      </c>
      <c r="BC190">
        <v>101</v>
      </c>
      <c r="BD190" t="s">
        <v>805</v>
      </c>
      <c r="BE190" s="287">
        <v>0.64406249999999998</v>
      </c>
      <c r="BF190">
        <v>108</v>
      </c>
      <c r="BG190" t="s">
        <v>805</v>
      </c>
      <c r="BH190" s="287">
        <v>0.64486111111111111</v>
      </c>
      <c r="BI190">
        <v>107</v>
      </c>
      <c r="BJ190" t="s">
        <v>805</v>
      </c>
      <c r="BK190" s="287">
        <v>0.64629629629629626</v>
      </c>
      <c r="BL190">
        <v>106</v>
      </c>
      <c r="BM190" t="s">
        <v>805</v>
      </c>
      <c r="BN190" s="287">
        <v>0.64891203703703704</v>
      </c>
      <c r="BO190">
        <v>104</v>
      </c>
      <c r="BP190" t="s">
        <v>805</v>
      </c>
      <c r="BQ190" s="287">
        <v>0.65247685185185189</v>
      </c>
      <c r="BR190">
        <v>103</v>
      </c>
      <c r="BS190" t="s">
        <v>805</v>
      </c>
      <c r="BT190" s="287">
        <v>0.65519675925925924</v>
      </c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H190" s="276">
        <f t="shared" si="36"/>
        <v>4.6999999999999353</v>
      </c>
      <c r="EI190" s="277">
        <f t="shared" si="37"/>
        <v>25.750000000000028</v>
      </c>
      <c r="EJ190" s="277" t="str">
        <f>VLOOKUP(C190,Inscription!A:N,8)</f>
        <v>HEYRMANN</v>
      </c>
      <c r="EK190" s="277" t="str">
        <f>VLOOKUP(C190,Inscription!A:N,9)</f>
        <v>LISA</v>
      </c>
      <c r="EL190" s="272" t="str">
        <f>VLOOKUP(C190,Inscription!A:N,3)</f>
        <v>ASQ'O 1</v>
      </c>
      <c r="EM190" s="272" t="str">
        <f>VLOOKUP(C190,Inscription!A:N,4)</f>
        <v>Dame</v>
      </c>
      <c r="EN190" s="272" t="str">
        <f>VLOOKUP(C190,Inscription!A:N,5)</f>
        <v>DH10</v>
      </c>
      <c r="EO190" s="272" t="str">
        <f>VLOOKUP(C190,Inscription!A:N,2)</f>
        <v>ASQO</v>
      </c>
      <c r="EP190" s="272" t="str">
        <f>VLOOKUP(C190,Inscription!A:N,6)</f>
        <v>1-1</v>
      </c>
      <c r="EQ190" s="272"/>
      <c r="ER190" s="272" t="str">
        <f>VLOOKUP(C190,Inscription!A:N,11)</f>
        <v>SO</v>
      </c>
    </row>
    <row r="191" spans="1:148" hidden="1" x14ac:dyDescent="0.25">
      <c r="A191">
        <v>69</v>
      </c>
      <c r="B191" s="286">
        <v>40976.333958333336</v>
      </c>
      <c r="C191">
        <v>2121266</v>
      </c>
      <c r="D191"/>
      <c r="E191"/>
      <c r="F191"/>
      <c r="G191"/>
      <c r="H191"/>
      <c r="I191"/>
      <c r="J191"/>
      <c r="K191"/>
      <c r="L191" t="s">
        <v>805</v>
      </c>
      <c r="M191" s="287">
        <v>0.63056712962962969</v>
      </c>
      <c r="N191"/>
      <c r="O191" t="s">
        <v>805</v>
      </c>
      <c r="P191" s="287">
        <v>0.63831018518518523</v>
      </c>
      <c r="Q191"/>
      <c r="R191"/>
      <c r="S191"/>
      <c r="T191"/>
      <c r="U191" t="s">
        <v>805</v>
      </c>
      <c r="V191" s="287">
        <v>0.65392361111111108</v>
      </c>
      <c r="W191"/>
      <c r="X191"/>
      <c r="Y191"/>
      <c r="Z191" t="s">
        <v>574</v>
      </c>
      <c r="AA191" t="s">
        <v>932</v>
      </c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>
        <v>7</v>
      </c>
      <c r="AT191">
        <v>113</v>
      </c>
      <c r="AU191" t="s">
        <v>805</v>
      </c>
      <c r="AV191" s="287">
        <v>0.64128472222222221</v>
      </c>
      <c r="AW191">
        <v>102</v>
      </c>
      <c r="AX191" t="s">
        <v>805</v>
      </c>
      <c r="AY191" s="287">
        <v>0.64175925925925925</v>
      </c>
      <c r="AZ191">
        <v>111</v>
      </c>
      <c r="BA191" t="s">
        <v>805</v>
      </c>
      <c r="BB191" s="287">
        <v>0.64248842592592592</v>
      </c>
      <c r="BC191">
        <v>110</v>
      </c>
      <c r="BD191" t="s">
        <v>805</v>
      </c>
      <c r="BE191" s="287">
        <v>0.64302083333333326</v>
      </c>
      <c r="BF191">
        <v>112</v>
      </c>
      <c r="BG191" t="s">
        <v>805</v>
      </c>
      <c r="BH191" s="287">
        <v>0.64460648148148147</v>
      </c>
      <c r="BI191">
        <v>103</v>
      </c>
      <c r="BJ191" t="s">
        <v>805</v>
      </c>
      <c r="BK191" s="287">
        <v>0.64526620370370369</v>
      </c>
      <c r="BL191">
        <v>101</v>
      </c>
      <c r="BM191" t="s">
        <v>805</v>
      </c>
      <c r="BN191" s="287">
        <v>0.648900462962963</v>
      </c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H191" s="276">
        <f t="shared" si="36"/>
        <v>4.2833333333332568</v>
      </c>
      <c r="EI191" s="277"/>
      <c r="EJ191" s="277" t="str">
        <f>VLOOKUP(C191,Inscription!A:N,8)</f>
        <v>PERRIN</v>
      </c>
      <c r="EK191" s="277" t="str">
        <f>VLOOKUP(C191,Inscription!A:N,9)</f>
        <v>GARANCE</v>
      </c>
      <c r="EL191" s="272" t="str">
        <f>VLOOKUP(C191,Inscription!A:N,3)</f>
        <v>ASQ'O 1</v>
      </c>
      <c r="EM191" s="272" t="str">
        <f>VLOOKUP(C191,Inscription!A:N,4)</f>
        <v>Dame</v>
      </c>
      <c r="EN191" s="272" t="str">
        <f>VLOOKUP(C191,Inscription!A:N,5)</f>
        <v>DH10</v>
      </c>
      <c r="EO191" s="272" t="str">
        <f>VLOOKUP(C191,Inscription!A:N,2)</f>
        <v>ASQO</v>
      </c>
      <c r="EP191" s="272" t="str">
        <f>VLOOKUP(C191,Inscription!A:N,6)</f>
        <v>1-2</v>
      </c>
      <c r="EQ191" s="272"/>
      <c r="ER191" s="272" t="str">
        <f>VLOOKUP(C191,Inscription!A:N,11)</f>
        <v>SO</v>
      </c>
    </row>
    <row r="192" spans="1:148" hidden="1" x14ac:dyDescent="0.25">
      <c r="A192">
        <v>70</v>
      </c>
      <c r="B192" s="286">
        <v>40976.336851851855</v>
      </c>
      <c r="C192">
        <v>239684</v>
      </c>
      <c r="D192"/>
      <c r="E192"/>
      <c r="F192"/>
      <c r="G192"/>
      <c r="H192"/>
      <c r="I192"/>
      <c r="J192"/>
      <c r="K192"/>
      <c r="L192"/>
      <c r="M192" s="287">
        <v>0.49998842592592596</v>
      </c>
      <c r="N192"/>
      <c r="O192"/>
      <c r="P192" s="287">
        <v>0.63807870370370368</v>
      </c>
      <c r="Q192"/>
      <c r="R192"/>
      <c r="S192"/>
      <c r="T192"/>
      <c r="U192"/>
      <c r="V192" s="287">
        <v>0.65935185185185186</v>
      </c>
      <c r="W192"/>
      <c r="X192"/>
      <c r="Y192"/>
      <c r="Z192" t="s">
        <v>574</v>
      </c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>
        <v>8</v>
      </c>
      <c r="AT192">
        <v>112</v>
      </c>
      <c r="AU192"/>
      <c r="AV192" s="287">
        <v>0.64146990740740739</v>
      </c>
      <c r="AW192">
        <v>103</v>
      </c>
      <c r="AX192"/>
      <c r="AY192" s="287">
        <v>0.64296296296296296</v>
      </c>
      <c r="AZ192">
        <v>113</v>
      </c>
      <c r="BA192"/>
      <c r="BB192" s="287">
        <v>0.64872685185185186</v>
      </c>
      <c r="BC192">
        <v>102</v>
      </c>
      <c r="BD192"/>
      <c r="BE192" s="287">
        <v>0.64913194444444444</v>
      </c>
      <c r="BF192">
        <v>110</v>
      </c>
      <c r="BG192"/>
      <c r="BH192" s="287">
        <v>0.65063657407407405</v>
      </c>
      <c r="BI192">
        <v>108</v>
      </c>
      <c r="BJ192"/>
      <c r="BK192" s="287">
        <v>0.6542824074074074</v>
      </c>
      <c r="BL192">
        <v>107</v>
      </c>
      <c r="BM192"/>
      <c r="BN192" s="287">
        <v>0.65560185185185182</v>
      </c>
      <c r="BO192">
        <v>101</v>
      </c>
      <c r="BP192"/>
      <c r="BQ192" s="287">
        <v>0.65704861111111112</v>
      </c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H192" s="276">
        <f t="shared" si="36"/>
        <v>4.8833333333333506</v>
      </c>
      <c r="EI192" s="277">
        <f t="shared" si="37"/>
        <v>30.633333333333379</v>
      </c>
      <c r="EJ192" s="277" t="str">
        <f>VLOOKUP(C192,Inscription!A:N,8)</f>
        <v>GILBERT</v>
      </c>
      <c r="EK192" s="277" t="str">
        <f>VLOOKUP(C192,Inscription!A:N,9)</f>
        <v>GABRIEL</v>
      </c>
      <c r="EL192" s="272" t="str">
        <f>VLOOKUP(C192,Inscription!A:N,3)</f>
        <v>OPA1</v>
      </c>
      <c r="EM192" s="272" t="str">
        <f>VLOOKUP(C192,Inscription!A:N,4)</f>
        <v>Mixte</v>
      </c>
      <c r="EN192" s="272" t="str">
        <f>VLOOKUP(C192,Inscription!A:N,5)</f>
        <v>DH10</v>
      </c>
      <c r="EO192" s="272" t="str">
        <f>VLOOKUP(C192,Inscription!A:N,2)</f>
        <v>OPA</v>
      </c>
      <c r="EP192" s="272" t="str">
        <f>VLOOKUP(C192,Inscription!A:N,6)</f>
        <v>8-1</v>
      </c>
      <c r="EQ192" s="272"/>
      <c r="ER192" s="272" t="str">
        <f>VLOOKUP(C192,Inscription!A:N,11)</f>
        <v>VERTE</v>
      </c>
    </row>
    <row r="193" spans="1:148" hidden="1" x14ac:dyDescent="0.25">
      <c r="A193">
        <v>71</v>
      </c>
      <c r="B193" s="286">
        <v>40976.33697916667</v>
      </c>
      <c r="C193">
        <v>1999070</v>
      </c>
      <c r="D193"/>
      <c r="E193"/>
      <c r="F193"/>
      <c r="G193"/>
      <c r="H193"/>
      <c r="I193"/>
      <c r="J193"/>
      <c r="K193"/>
      <c r="L193" t="s">
        <v>805</v>
      </c>
      <c r="M193" s="287">
        <v>0.63737268518518519</v>
      </c>
      <c r="N193"/>
      <c r="O193" t="s">
        <v>805</v>
      </c>
      <c r="P193" s="287">
        <v>0.63806712962962964</v>
      </c>
      <c r="Q193"/>
      <c r="R193"/>
      <c r="S193"/>
      <c r="T193"/>
      <c r="U193" t="s">
        <v>805</v>
      </c>
      <c r="V193" s="287">
        <v>0.65934027777777782</v>
      </c>
      <c r="W193"/>
      <c r="X193"/>
      <c r="Y193"/>
      <c r="Z193" t="s">
        <v>574</v>
      </c>
      <c r="AA193" t="s">
        <v>933</v>
      </c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>
        <v>8</v>
      </c>
      <c r="AT193">
        <v>104</v>
      </c>
      <c r="AU193" t="s">
        <v>805</v>
      </c>
      <c r="AV193" s="287">
        <v>0.64334490740740746</v>
      </c>
      <c r="AW193">
        <v>103</v>
      </c>
      <c r="AX193" t="s">
        <v>805</v>
      </c>
      <c r="AY193" s="287">
        <v>0.64586805555555549</v>
      </c>
      <c r="AZ193">
        <v>102</v>
      </c>
      <c r="BA193" t="s">
        <v>805</v>
      </c>
      <c r="BB193" s="287">
        <v>0.64885416666666662</v>
      </c>
      <c r="BC193">
        <v>111</v>
      </c>
      <c r="BD193" t="s">
        <v>805</v>
      </c>
      <c r="BE193" s="287">
        <v>0.64986111111111111</v>
      </c>
      <c r="BF193">
        <v>106</v>
      </c>
      <c r="BG193" t="s">
        <v>805</v>
      </c>
      <c r="BH193" s="287">
        <v>0.65452546296296299</v>
      </c>
      <c r="BI193">
        <v>109</v>
      </c>
      <c r="BJ193" t="s">
        <v>805</v>
      </c>
      <c r="BK193" s="287">
        <v>0.65600694444444441</v>
      </c>
      <c r="BL193">
        <v>101</v>
      </c>
      <c r="BM193" t="s">
        <v>805</v>
      </c>
      <c r="BN193" s="287">
        <v>0.65673611111111108</v>
      </c>
      <c r="BO193">
        <v>105</v>
      </c>
      <c r="BP193" t="s">
        <v>805</v>
      </c>
      <c r="BQ193" s="287">
        <v>0.65784722222222225</v>
      </c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H193" s="276">
        <f t="shared" si="36"/>
        <v>7.6000000000000689</v>
      </c>
      <c r="EI193" s="277"/>
      <c r="EJ193" s="277" t="str">
        <f>VLOOKUP(C193,Inscription!A:N,8)</f>
        <v>GILBERT</v>
      </c>
      <c r="EK193" s="277" t="str">
        <f>VLOOKUP(C193,Inscription!A:N,9)</f>
        <v>FLORIANE</v>
      </c>
      <c r="EL193" s="272" t="str">
        <f>VLOOKUP(C193,Inscription!A:N,3)</f>
        <v>OPA1</v>
      </c>
      <c r="EM193" s="272" t="str">
        <f>VLOOKUP(C193,Inscription!A:N,4)</f>
        <v>Mixte</v>
      </c>
      <c r="EN193" s="272" t="str">
        <f>VLOOKUP(C193,Inscription!A:N,5)</f>
        <v>DH10</v>
      </c>
      <c r="EO193" s="272" t="str">
        <f>VLOOKUP(C193,Inscription!A:N,2)</f>
        <v>OPA</v>
      </c>
      <c r="EP193" s="272" t="str">
        <f>VLOOKUP(C193,Inscription!A:N,6)</f>
        <v>8-2</v>
      </c>
      <c r="EQ193" s="272"/>
      <c r="ER193" s="272" t="str">
        <f>VLOOKUP(C193,Inscription!A:N,11)</f>
        <v>VERTE</v>
      </c>
    </row>
    <row r="194" spans="1:148" hidden="1" x14ac:dyDescent="0.25">
      <c r="A194">
        <v>72</v>
      </c>
      <c r="B194" s="286">
        <v>40976.337430555555</v>
      </c>
      <c r="C194">
        <v>349759</v>
      </c>
      <c r="D194"/>
      <c r="E194"/>
      <c r="F194"/>
      <c r="G194"/>
      <c r="H194"/>
      <c r="I194"/>
      <c r="J194"/>
      <c r="K194"/>
      <c r="L194"/>
      <c r="M194" s="287">
        <v>0.64879629629629632</v>
      </c>
      <c r="N194"/>
      <c r="O194"/>
      <c r="P194" s="287">
        <v>0.648900462962963</v>
      </c>
      <c r="Q194"/>
      <c r="R194"/>
      <c r="S194"/>
      <c r="T194"/>
      <c r="U194"/>
      <c r="V194" s="287">
        <v>0.65995370370370365</v>
      </c>
      <c r="W194"/>
      <c r="X194"/>
      <c r="Y194"/>
      <c r="Z194" t="s">
        <v>574</v>
      </c>
      <c r="AA194" t="s">
        <v>934</v>
      </c>
      <c r="AB194"/>
      <c r="AC194">
        <v>7807</v>
      </c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>
        <v>9</v>
      </c>
      <c r="AT194">
        <v>109</v>
      </c>
      <c r="AU194"/>
      <c r="AV194" s="287">
        <v>0.65283564814814821</v>
      </c>
      <c r="AW194">
        <v>105</v>
      </c>
      <c r="AX194"/>
      <c r="AY194" s="287">
        <v>0.65349537037037042</v>
      </c>
      <c r="AZ194">
        <v>101</v>
      </c>
      <c r="BA194"/>
      <c r="BB194" s="287">
        <v>0.65395833333333331</v>
      </c>
      <c r="BC194">
        <v>106</v>
      </c>
      <c r="BD194"/>
      <c r="BE194" s="287">
        <v>0.65465277777777775</v>
      </c>
      <c r="BF194">
        <v>102</v>
      </c>
      <c r="BG194"/>
      <c r="BH194" s="287">
        <v>0.65600694444444441</v>
      </c>
      <c r="BI194">
        <v>113</v>
      </c>
      <c r="BJ194"/>
      <c r="BK194" s="287">
        <v>0.65665509259259258</v>
      </c>
      <c r="BL194">
        <v>112</v>
      </c>
      <c r="BM194"/>
      <c r="BN194" s="287">
        <v>0.65747685185185178</v>
      </c>
      <c r="BO194">
        <v>103</v>
      </c>
      <c r="BP194"/>
      <c r="BQ194" s="287">
        <v>0.65804398148148147</v>
      </c>
      <c r="BR194">
        <v>104</v>
      </c>
      <c r="BS194"/>
      <c r="BT194" s="287">
        <v>0.65869212962962964</v>
      </c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H194" s="276">
        <f t="shared" si="36"/>
        <v>5.6666666666666998</v>
      </c>
      <c r="EI194" s="277"/>
      <c r="EJ194" s="277" t="str">
        <f>VLOOKUP(C194,Inscription!A:N,8)</f>
        <v>LE ROUX</v>
      </c>
      <c r="EK194" s="277" t="str">
        <f>VLOOKUP(C194,Inscription!A:N,9)</f>
        <v>JEAN</v>
      </c>
      <c r="EL194" s="272" t="str">
        <f>VLOOKUP(C194,Inscription!A:N,3)</f>
        <v>GO78-6</v>
      </c>
      <c r="EM194" s="272" t="str">
        <f>VLOOKUP(C194,Inscription!A:N,4)</f>
        <v>Homme</v>
      </c>
      <c r="EN194" s="272" t="str">
        <f>VLOOKUP(C194,Inscription!A:N,5)</f>
        <v>DH10</v>
      </c>
      <c r="EO194" s="272" t="str">
        <f>VLOOKUP(C194,Inscription!A:N,2)</f>
        <v>GO 78</v>
      </c>
      <c r="EP194" s="272" t="str">
        <f>VLOOKUP(C194,Inscription!A:N,6)</f>
        <v>3-1</v>
      </c>
      <c r="EQ194" s="272"/>
      <c r="ER194" s="272" t="str">
        <f>VLOOKUP(C194,Inscription!A:N,11)</f>
        <v>BLEUE</v>
      </c>
    </row>
    <row r="195" spans="1:148" x14ac:dyDescent="0.25">
      <c r="A195">
        <v>73</v>
      </c>
      <c r="B195" s="286">
        <v>40976.33766203704</v>
      </c>
      <c r="C195">
        <v>210748</v>
      </c>
      <c r="D195"/>
      <c r="E195"/>
      <c r="F195"/>
      <c r="G195"/>
      <c r="H195"/>
      <c r="I195"/>
      <c r="J195"/>
      <c r="K195"/>
      <c r="L195"/>
      <c r="M195" s="287">
        <v>0.49998842592592596</v>
      </c>
      <c r="N195"/>
      <c r="O195"/>
      <c r="P195" s="287">
        <v>0.63782407407407404</v>
      </c>
      <c r="Q195"/>
      <c r="R195"/>
      <c r="S195"/>
      <c r="T195"/>
      <c r="U195"/>
      <c r="V195" s="287">
        <v>0.66005787037037034</v>
      </c>
      <c r="W195"/>
      <c r="X195"/>
      <c r="Y195"/>
      <c r="Z195" t="s">
        <v>574</v>
      </c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>
        <v>10</v>
      </c>
      <c r="AT195">
        <v>101</v>
      </c>
      <c r="AU195"/>
      <c r="AV195" s="287">
        <v>0.64211805555555557</v>
      </c>
      <c r="AW195">
        <v>106</v>
      </c>
      <c r="AX195"/>
      <c r="AY195" s="287">
        <v>0.64428240740740739</v>
      </c>
      <c r="AZ195">
        <v>109</v>
      </c>
      <c r="BA195"/>
      <c r="BB195" s="287">
        <v>0.6463078703703703</v>
      </c>
      <c r="BC195">
        <v>111</v>
      </c>
      <c r="BD195"/>
      <c r="BE195" s="287">
        <v>0.64792824074074074</v>
      </c>
      <c r="BF195">
        <v>102</v>
      </c>
      <c r="BG195"/>
      <c r="BH195" s="287">
        <v>0.64844907407407404</v>
      </c>
      <c r="BI195">
        <v>113</v>
      </c>
      <c r="BJ195"/>
      <c r="BK195" s="287">
        <v>0.64951388888888884</v>
      </c>
      <c r="BL195">
        <v>110</v>
      </c>
      <c r="BM195"/>
      <c r="BN195" s="287">
        <v>0.65222222222222226</v>
      </c>
      <c r="BO195">
        <v>112</v>
      </c>
      <c r="BP195"/>
      <c r="BQ195" s="287">
        <v>0.65555555555555556</v>
      </c>
      <c r="BR195">
        <v>103</v>
      </c>
      <c r="BS195"/>
      <c r="BT195" s="287">
        <v>0.65612268518518524</v>
      </c>
      <c r="BU195">
        <v>104</v>
      </c>
      <c r="BV195"/>
      <c r="BW195" s="287">
        <v>0.65887731481481482</v>
      </c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H195" s="276">
        <f t="shared" si="36"/>
        <v>6.183333333333394</v>
      </c>
      <c r="EI195" s="277"/>
      <c r="EJ195" s="277" t="str">
        <f>VLOOKUP(C195,Inscription!A:N,8)</f>
        <v>AVVISATI</v>
      </c>
      <c r="EK195" s="277" t="str">
        <f>VLOOKUP(C195,Inscription!A:N,9)</f>
        <v>MILO</v>
      </c>
      <c r="EL195" s="272" t="str">
        <f>VLOOKUP(C195,Inscription!A:N,3)</f>
        <v>ROP2</v>
      </c>
      <c r="EM195" s="272" t="str">
        <f>VLOOKUP(C195,Inscription!A:N,4)</f>
        <v>Mixte</v>
      </c>
      <c r="EN195" s="272" t="str">
        <f>VLOOKUP(C195,Inscription!A:N,5)</f>
        <v>DH10</v>
      </c>
      <c r="EO195" s="272" t="str">
        <f>VLOOKUP(C195,Inscription!A:N,2)</f>
        <v>ROP</v>
      </c>
      <c r="EP195" s="272" t="str">
        <f>VLOOKUP(C195,Inscription!A:N,6)</f>
        <v>9-1</v>
      </c>
      <c r="EQ195" s="272"/>
      <c r="ER195" s="272" t="str">
        <f>VLOOKUP(C195,Inscription!A:N,11)</f>
        <v>VERTE</v>
      </c>
    </row>
    <row r="196" spans="1:148" x14ac:dyDescent="0.25">
      <c r="A196">
        <v>74</v>
      </c>
      <c r="B196" s="286">
        <v>40976.337719907409</v>
      </c>
      <c r="C196">
        <v>8300570</v>
      </c>
      <c r="D196"/>
      <c r="E196"/>
      <c r="F196"/>
      <c r="G196"/>
      <c r="H196"/>
      <c r="I196"/>
      <c r="J196"/>
      <c r="K196"/>
      <c r="L196" t="s">
        <v>805</v>
      </c>
      <c r="M196" s="287">
        <v>0.63062499999999999</v>
      </c>
      <c r="N196"/>
      <c r="O196" t="s">
        <v>805</v>
      </c>
      <c r="P196" s="287">
        <v>0.63783564814814808</v>
      </c>
      <c r="Q196"/>
      <c r="R196"/>
      <c r="S196"/>
      <c r="T196"/>
      <c r="U196" t="s">
        <v>805</v>
      </c>
      <c r="V196" s="287">
        <v>0.66012731481481479</v>
      </c>
      <c r="W196"/>
      <c r="X196"/>
      <c r="Y196"/>
      <c r="Z196" t="s">
        <v>574</v>
      </c>
      <c r="AA196" t="s">
        <v>890</v>
      </c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>
        <v>8</v>
      </c>
      <c r="AT196">
        <v>105</v>
      </c>
      <c r="AU196" t="s">
        <v>805</v>
      </c>
      <c r="AV196" s="287">
        <v>0.64175925925925925</v>
      </c>
      <c r="AW196">
        <v>101</v>
      </c>
      <c r="AX196" t="s">
        <v>805</v>
      </c>
      <c r="AY196" s="287">
        <v>0.64245370370370369</v>
      </c>
      <c r="AZ196">
        <v>107</v>
      </c>
      <c r="BA196" t="s">
        <v>805</v>
      </c>
      <c r="BB196" s="287">
        <v>0.64405092592592594</v>
      </c>
      <c r="BC196">
        <v>108</v>
      </c>
      <c r="BD196" t="s">
        <v>805</v>
      </c>
      <c r="BE196" s="287">
        <v>0.64689814814814817</v>
      </c>
      <c r="BF196">
        <v>106</v>
      </c>
      <c r="BG196" t="s">
        <v>805</v>
      </c>
      <c r="BH196" s="287">
        <v>0.6495023148148148</v>
      </c>
      <c r="BI196">
        <v>111</v>
      </c>
      <c r="BJ196" t="s">
        <v>805</v>
      </c>
      <c r="BK196" s="287">
        <v>0.65096064814814814</v>
      </c>
      <c r="BL196">
        <v>102</v>
      </c>
      <c r="BM196" t="s">
        <v>805</v>
      </c>
      <c r="BN196" s="287">
        <v>0.65168981481481481</v>
      </c>
      <c r="BO196">
        <v>103</v>
      </c>
      <c r="BP196" t="s">
        <v>805</v>
      </c>
      <c r="BQ196" s="287">
        <v>0.65749999999999997</v>
      </c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H196" s="276">
        <f t="shared" si="36"/>
        <v>5.6500000000000838</v>
      </c>
      <c r="EI196" s="277">
        <f t="shared" si="37"/>
        <v>32.100000000000065</v>
      </c>
      <c r="EJ196" s="277" t="str">
        <f>VLOOKUP(C196,Inscription!A:N,8)</f>
        <v>TOMASSI</v>
      </c>
      <c r="EK196" s="277" t="str">
        <f>VLOOKUP(C196,Inscription!A:N,9)</f>
        <v>ILLYANA</v>
      </c>
      <c r="EL196" s="272" t="str">
        <f>VLOOKUP(C196,Inscription!A:N,3)</f>
        <v>ROP2</v>
      </c>
      <c r="EM196" s="272" t="str">
        <f>VLOOKUP(C196,Inscription!A:N,4)</f>
        <v>MIxte</v>
      </c>
      <c r="EN196" s="272" t="str">
        <f>VLOOKUP(C196,Inscription!A:N,5)</f>
        <v>DH10</v>
      </c>
      <c r="EO196" s="272" t="str">
        <f>VLOOKUP(C196,Inscription!A:N,2)</f>
        <v>ROP</v>
      </c>
      <c r="EP196" s="272" t="str">
        <f>VLOOKUP(C196,Inscription!A:N,6)</f>
        <v>9-2</v>
      </c>
      <c r="EQ196" s="272"/>
      <c r="ER196" s="272" t="str">
        <f>VLOOKUP(C196,Inscription!A:N,11)</f>
        <v>VERTE</v>
      </c>
    </row>
    <row r="197" spans="1:148" hidden="1" x14ac:dyDescent="0.25">
      <c r="A197">
        <v>75</v>
      </c>
      <c r="B197" s="286">
        <v>40976.345462962963</v>
      </c>
      <c r="C197">
        <v>228368</v>
      </c>
      <c r="D197"/>
      <c r="E197"/>
      <c r="F197"/>
      <c r="G197"/>
      <c r="H197"/>
      <c r="I197"/>
      <c r="J197"/>
      <c r="K197"/>
      <c r="L197"/>
      <c r="M197" s="287">
        <v>0.49998842592592596</v>
      </c>
      <c r="N197"/>
      <c r="O197"/>
      <c r="P197" s="287">
        <v>0.63825231481481481</v>
      </c>
      <c r="Q197"/>
      <c r="R197"/>
      <c r="S197"/>
      <c r="T197"/>
      <c r="U197"/>
      <c r="V197" s="287">
        <v>0.66784722222222215</v>
      </c>
      <c r="W197"/>
      <c r="X197"/>
      <c r="Y197"/>
      <c r="Z197" t="s">
        <v>574</v>
      </c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>
        <v>13</v>
      </c>
      <c r="AT197">
        <v>105</v>
      </c>
      <c r="AU197"/>
      <c r="AV197" s="287">
        <v>0.64150462962962962</v>
      </c>
      <c r="AW197">
        <v>101</v>
      </c>
      <c r="AX197"/>
      <c r="AY197" s="287">
        <v>0.64262731481481483</v>
      </c>
      <c r="AZ197">
        <v>108</v>
      </c>
      <c r="BA197"/>
      <c r="BB197" s="287">
        <v>0.64773148148148152</v>
      </c>
      <c r="BC197">
        <v>108</v>
      </c>
      <c r="BD197"/>
      <c r="BE197" s="287">
        <v>0.64773148148148152</v>
      </c>
      <c r="BF197">
        <v>106</v>
      </c>
      <c r="BG197"/>
      <c r="BH197" s="287">
        <v>0.64880787037037035</v>
      </c>
      <c r="BI197">
        <v>106</v>
      </c>
      <c r="BJ197"/>
      <c r="BK197" s="287">
        <v>0.64880787037037035</v>
      </c>
      <c r="BL197">
        <v>102</v>
      </c>
      <c r="BM197"/>
      <c r="BN197" s="287">
        <v>0.65062500000000001</v>
      </c>
      <c r="BO197">
        <v>110</v>
      </c>
      <c r="BP197"/>
      <c r="BQ197" s="287">
        <v>0.65150462962962963</v>
      </c>
      <c r="BR197">
        <v>111</v>
      </c>
      <c r="BS197"/>
      <c r="BT197" s="287">
        <v>0.65252314814814816</v>
      </c>
      <c r="BU197">
        <v>113</v>
      </c>
      <c r="BV197"/>
      <c r="BW197" s="287">
        <v>0.66079861111111116</v>
      </c>
      <c r="BX197">
        <v>112</v>
      </c>
      <c r="BY197"/>
      <c r="BZ197" s="287">
        <v>0.66214120370370366</v>
      </c>
      <c r="CA197">
        <v>103</v>
      </c>
      <c r="CB197"/>
      <c r="CC197" s="287">
        <v>0.66387731481481482</v>
      </c>
      <c r="CD197">
        <v>104</v>
      </c>
      <c r="CE197"/>
      <c r="CF197" s="287">
        <v>0.66575231481481478</v>
      </c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H197" s="276">
        <f t="shared" si="36"/>
        <v>4.6833333333333194</v>
      </c>
      <c r="EI197" s="277">
        <f t="shared" si="37"/>
        <v>42.616666666666561</v>
      </c>
      <c r="EJ197" s="277" t="str">
        <f>VLOOKUP(C197,Inscription!A:N,8)</f>
        <v>DERLOT</v>
      </c>
      <c r="EK197" s="277" t="str">
        <f>VLOOKUP(C197,Inscription!A:N,9)</f>
        <v>ALIX</v>
      </c>
      <c r="EL197" s="272" t="str">
        <f>VLOOKUP(C197,Inscription!A:N,3)</f>
        <v>TOMBALISE</v>
      </c>
      <c r="EM197" s="272" t="str">
        <f>VLOOKUP(C197,Inscription!A:N,4)</f>
        <v>Open</v>
      </c>
      <c r="EN197" s="272" t="str">
        <f>VLOOKUP(C197,Inscription!A:N,5)</f>
        <v>DH10</v>
      </c>
      <c r="EO197" s="272" t="str">
        <f>VLOOKUP(C197,Inscription!A:N,2)</f>
        <v>Balise77</v>
      </c>
      <c r="EP197" s="272" t="str">
        <f>VLOOKUP(C197,Inscription!A:N,6)</f>
        <v>10-1</v>
      </c>
      <c r="EQ197" s="272"/>
      <c r="ER197" s="272" t="str">
        <f>VLOOKUP(C197,Inscription!A:N,11)</f>
        <v>VERTE</v>
      </c>
    </row>
    <row r="198" spans="1:148" hidden="1" x14ac:dyDescent="0.25">
      <c r="A198">
        <v>76</v>
      </c>
      <c r="B198" s="286">
        <v>40976.345613425925</v>
      </c>
      <c r="C198">
        <v>31709</v>
      </c>
      <c r="D198"/>
      <c r="E198"/>
      <c r="F198"/>
      <c r="G198"/>
      <c r="H198"/>
      <c r="I198"/>
      <c r="J198"/>
      <c r="K198"/>
      <c r="L198"/>
      <c r="M198" s="287">
        <v>0.49998842592592596</v>
      </c>
      <c r="N198"/>
      <c r="O198"/>
      <c r="P198" s="287">
        <v>0.6384143518518518</v>
      </c>
      <c r="Q198"/>
      <c r="R198"/>
      <c r="S198"/>
      <c r="T198"/>
      <c r="U198"/>
      <c r="V198" s="287">
        <v>0.66782407407407407</v>
      </c>
      <c r="W198"/>
      <c r="X198"/>
      <c r="Y198"/>
      <c r="Z198" t="s">
        <v>574</v>
      </c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>
        <v>5</v>
      </c>
      <c r="AT198">
        <v>101</v>
      </c>
      <c r="AU198"/>
      <c r="AV198" s="287">
        <v>0.6425925925925926</v>
      </c>
      <c r="AW198">
        <v>107</v>
      </c>
      <c r="AX198"/>
      <c r="AY198" s="287">
        <v>0.64431712962962961</v>
      </c>
      <c r="AZ198">
        <v>109</v>
      </c>
      <c r="BA198"/>
      <c r="BB198" s="287">
        <v>0.65026620370370369</v>
      </c>
      <c r="BC198">
        <v>102</v>
      </c>
      <c r="BD198"/>
      <c r="BE198" s="287">
        <v>0.65391203703703704</v>
      </c>
      <c r="BF198">
        <v>103</v>
      </c>
      <c r="BG198"/>
      <c r="BH198" s="287">
        <v>0.66394675925925928</v>
      </c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H198" s="276">
        <f t="shared" si="36"/>
        <v>6.0166666666667545</v>
      </c>
      <c r="EI198" s="277"/>
      <c r="EJ198" s="277" t="str">
        <f>VLOOKUP(C198,Inscription!A:N,8)</f>
        <v>MOREY</v>
      </c>
      <c r="EK198" s="277" t="str">
        <f>VLOOKUP(C198,Inscription!A:N,9)</f>
        <v>LOUISE</v>
      </c>
      <c r="EL198" s="272" t="str">
        <f>VLOOKUP(C198,Inscription!A:N,3)</f>
        <v>TOMBALISE</v>
      </c>
      <c r="EM198" s="272" t="str">
        <f>VLOOKUP(C198,Inscription!A:N,4)</f>
        <v>Open</v>
      </c>
      <c r="EN198" s="272" t="str">
        <f>VLOOKUP(C198,Inscription!A:N,5)</f>
        <v>DH10</v>
      </c>
      <c r="EO198" s="272" t="str">
        <f>VLOOKUP(C198,Inscription!A:N,2)</f>
        <v>TOM</v>
      </c>
      <c r="EP198" s="272" t="str">
        <f>VLOOKUP(C198,Inscription!A:N,6)</f>
        <v>10-2</v>
      </c>
      <c r="EQ198" s="272"/>
      <c r="ER198" s="272" t="str">
        <f>VLOOKUP(C198,Inscription!A:N,11)</f>
        <v>VERTE</v>
      </c>
    </row>
    <row r="199" spans="1:148" hidden="1" x14ac:dyDescent="0.25">
      <c r="A199">
        <v>77</v>
      </c>
      <c r="B199" s="286">
        <v>40976.34820601852</v>
      </c>
      <c r="C199">
        <v>1285001</v>
      </c>
      <c r="D199"/>
      <c r="E199"/>
      <c r="F199"/>
      <c r="G199"/>
      <c r="H199"/>
      <c r="I199"/>
      <c r="J199"/>
      <c r="K199"/>
      <c r="L199" t="s">
        <v>805</v>
      </c>
      <c r="M199" s="287">
        <v>0.6303819444444444</v>
      </c>
      <c r="N199"/>
      <c r="O199" t="s">
        <v>805</v>
      </c>
      <c r="P199" s="287">
        <v>0.63803240740740741</v>
      </c>
      <c r="Q199"/>
      <c r="R199"/>
      <c r="S199"/>
      <c r="T199"/>
      <c r="U199" t="s">
        <v>805</v>
      </c>
      <c r="V199" s="287">
        <v>0.67065972222222225</v>
      </c>
      <c r="W199"/>
      <c r="X199"/>
      <c r="Y199"/>
      <c r="Z199" t="s">
        <v>574</v>
      </c>
      <c r="AA199" t="s">
        <v>935</v>
      </c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>
        <v>9</v>
      </c>
      <c r="AT199">
        <v>104</v>
      </c>
      <c r="AU199" t="s">
        <v>805</v>
      </c>
      <c r="AV199" s="287">
        <v>0.64324074074074067</v>
      </c>
      <c r="AW199">
        <v>112</v>
      </c>
      <c r="AX199" t="s">
        <v>805</v>
      </c>
      <c r="AY199" s="287">
        <v>0.64563657407407404</v>
      </c>
      <c r="AZ199">
        <v>103</v>
      </c>
      <c r="BA199" t="s">
        <v>805</v>
      </c>
      <c r="BB199" s="287">
        <v>0.64878472222222217</v>
      </c>
      <c r="BC199">
        <v>113</v>
      </c>
      <c r="BD199" t="s">
        <v>805</v>
      </c>
      <c r="BE199" s="287">
        <v>0.65167824074074077</v>
      </c>
      <c r="BF199">
        <v>102</v>
      </c>
      <c r="BG199" t="s">
        <v>805</v>
      </c>
      <c r="BH199" s="287">
        <v>0.65252314814814816</v>
      </c>
      <c r="BI199">
        <v>111</v>
      </c>
      <c r="BJ199" t="s">
        <v>805</v>
      </c>
      <c r="BK199" s="287">
        <v>0.65402777777777776</v>
      </c>
      <c r="BL199">
        <v>110</v>
      </c>
      <c r="BM199" t="s">
        <v>805</v>
      </c>
      <c r="BN199" s="287">
        <v>0.65524305555555562</v>
      </c>
      <c r="BO199">
        <v>101</v>
      </c>
      <c r="BP199" t="s">
        <v>805</v>
      </c>
      <c r="BQ199" s="287">
        <v>0.65967592592592594</v>
      </c>
      <c r="BR199">
        <v>105</v>
      </c>
      <c r="BS199" t="s">
        <v>805</v>
      </c>
      <c r="BT199" s="287">
        <v>0.66076388888888882</v>
      </c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H199" s="276">
        <f t="shared" si="36"/>
        <v>7.4999999999998934</v>
      </c>
      <c r="EI199" s="277"/>
      <c r="EJ199" s="277" t="str">
        <f>VLOOKUP(C199,Inscription!A:N,8)</f>
        <v>JAOUEN</v>
      </c>
      <c r="EK199" s="277" t="str">
        <f>VLOOKUP(C199,Inscription!A:N,9)</f>
        <v>JAOUEN</v>
      </c>
      <c r="EL199" s="272" t="str">
        <f>VLOOKUP(C199,Inscription!A:N,3)</f>
        <v>ESPAD2</v>
      </c>
      <c r="EM199" s="272" t="str">
        <f>VLOOKUP(C199,Inscription!A:N,4)</f>
        <v>Mixte</v>
      </c>
      <c r="EN199" s="272" t="str">
        <f>VLOOKUP(C199,Inscription!A:N,5)</f>
        <v>DH10</v>
      </c>
      <c r="EO199" s="272" t="str">
        <f>VLOOKUP(C199,Inscription!A:N,2)</f>
        <v>ESPAD</v>
      </c>
      <c r="EP199" s="272" t="str">
        <f>VLOOKUP(C199,Inscription!A:N,6)</f>
        <v>7-2</v>
      </c>
      <c r="EQ199" s="272"/>
      <c r="ER199" s="272" t="str">
        <f>VLOOKUP(C199,Inscription!A:N,11)</f>
        <v>SO</v>
      </c>
    </row>
    <row r="200" spans="1:148" hidden="1" x14ac:dyDescent="0.25">
      <c r="A200">
        <v>78</v>
      </c>
      <c r="B200" s="286">
        <v>40976.348240740743</v>
      </c>
      <c r="C200">
        <v>2086248</v>
      </c>
      <c r="D200"/>
      <c r="E200"/>
      <c r="F200"/>
      <c r="G200"/>
      <c r="H200"/>
      <c r="I200"/>
      <c r="J200"/>
      <c r="K200"/>
      <c r="L200" t="s">
        <v>805</v>
      </c>
      <c r="M200" s="287">
        <v>0.63042824074074078</v>
      </c>
      <c r="N200"/>
      <c r="O200" t="s">
        <v>805</v>
      </c>
      <c r="P200" s="287">
        <v>0.63797453703703699</v>
      </c>
      <c r="Q200"/>
      <c r="R200"/>
      <c r="S200"/>
      <c r="T200"/>
      <c r="U200" t="s">
        <v>805</v>
      </c>
      <c r="V200" s="287">
        <v>0.67068287037037033</v>
      </c>
      <c r="W200"/>
      <c r="X200"/>
      <c r="Y200"/>
      <c r="Z200" t="s">
        <v>574</v>
      </c>
      <c r="AA200" t="s">
        <v>832</v>
      </c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>
        <v>9</v>
      </c>
      <c r="AT200">
        <v>109</v>
      </c>
      <c r="AU200" t="s">
        <v>805</v>
      </c>
      <c r="AV200" s="287">
        <v>0.6430555555555556</v>
      </c>
      <c r="AW200">
        <v>101</v>
      </c>
      <c r="AX200" t="s">
        <v>805</v>
      </c>
      <c r="AY200" s="287">
        <v>0.64587962962962964</v>
      </c>
      <c r="AZ200">
        <v>108</v>
      </c>
      <c r="BA200" t="s">
        <v>805</v>
      </c>
      <c r="BB200" s="287">
        <v>0.64777777777777779</v>
      </c>
      <c r="BC200">
        <v>107</v>
      </c>
      <c r="BD200" t="s">
        <v>805</v>
      </c>
      <c r="BE200" s="287">
        <v>0.65082175925925922</v>
      </c>
      <c r="BF200">
        <v>106</v>
      </c>
      <c r="BG200" t="s">
        <v>805</v>
      </c>
      <c r="BH200" s="287">
        <v>0.65918981481481487</v>
      </c>
      <c r="BI200">
        <v>102</v>
      </c>
      <c r="BJ200" t="s">
        <v>805</v>
      </c>
      <c r="BK200" s="287">
        <v>0.66089120370370369</v>
      </c>
      <c r="BL200">
        <v>111</v>
      </c>
      <c r="BM200" t="s">
        <v>805</v>
      </c>
      <c r="BN200" s="287">
        <v>0.66423611111111114</v>
      </c>
      <c r="BO200">
        <v>103</v>
      </c>
      <c r="BP200" t="s">
        <v>805</v>
      </c>
      <c r="BQ200" s="287">
        <v>0.66784722222222215</v>
      </c>
      <c r="BR200">
        <v>112</v>
      </c>
      <c r="BS200" t="s">
        <v>805</v>
      </c>
      <c r="BT200" s="287">
        <v>0.66982638888888879</v>
      </c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H200" s="276">
        <f t="shared" si="36"/>
        <v>7.3166666666667979</v>
      </c>
      <c r="EI200" s="277">
        <f t="shared" si="37"/>
        <v>47.100000000000009</v>
      </c>
      <c r="EJ200" s="277" t="str">
        <f>VLOOKUP(C200,Inscription!A:N,8)</f>
        <v>THALIA</v>
      </c>
      <c r="EK200" s="277" t="str">
        <f>VLOOKUP(C200,Inscription!A:N,9)</f>
        <v>THALIA</v>
      </c>
      <c r="EL200" s="272" t="str">
        <f>VLOOKUP(C200,Inscription!A:N,3)</f>
        <v>ESPAD2</v>
      </c>
      <c r="EM200" s="272" t="str">
        <f>VLOOKUP(C200,Inscription!A:N,4)</f>
        <v>Mixte</v>
      </c>
      <c r="EN200" s="272" t="str">
        <f>VLOOKUP(C200,Inscription!A:N,5)</f>
        <v>DH10</v>
      </c>
      <c r="EO200" s="272" t="str">
        <f>VLOOKUP(C200,Inscription!A:N,2)</f>
        <v>ESPAD</v>
      </c>
      <c r="EP200" s="272" t="str">
        <f>VLOOKUP(C200,Inscription!A:N,6)</f>
        <v>7-1</v>
      </c>
      <c r="EQ200" s="272"/>
      <c r="ER200" s="272" t="str">
        <f>VLOOKUP(C200,Inscription!A:N,11)</f>
        <v>SO</v>
      </c>
    </row>
    <row r="201" spans="1:148" hidden="1" x14ac:dyDescent="0.25">
      <c r="A201">
        <v>79</v>
      </c>
      <c r="B201" s="286">
        <v>40976.351574074077</v>
      </c>
      <c r="C201">
        <v>1020708</v>
      </c>
      <c r="D201"/>
      <c r="E201"/>
      <c r="F201"/>
      <c r="G201"/>
      <c r="H201"/>
      <c r="I201"/>
      <c r="J201"/>
      <c r="K201"/>
      <c r="L201" t="s">
        <v>805</v>
      </c>
      <c r="M201" s="287">
        <v>0.63047453703703704</v>
      </c>
      <c r="N201"/>
      <c r="O201" t="s">
        <v>805</v>
      </c>
      <c r="P201" s="287">
        <v>0.63813657407407409</v>
      </c>
      <c r="Q201"/>
      <c r="R201"/>
      <c r="S201"/>
      <c r="T201"/>
      <c r="U201" t="s">
        <v>805</v>
      </c>
      <c r="V201" s="287">
        <v>0.67405092592592597</v>
      </c>
      <c r="W201"/>
      <c r="X201"/>
      <c r="Y201"/>
      <c r="Z201" t="s">
        <v>574</v>
      </c>
      <c r="AA201" t="s">
        <v>936</v>
      </c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>
        <v>13</v>
      </c>
      <c r="AT201">
        <v>105</v>
      </c>
      <c r="AU201" t="s">
        <v>805</v>
      </c>
      <c r="AV201" s="287">
        <v>0.64137731481481486</v>
      </c>
      <c r="AW201">
        <v>108</v>
      </c>
      <c r="AX201" t="s">
        <v>805</v>
      </c>
      <c r="AY201" s="287">
        <v>0.64489583333333333</v>
      </c>
      <c r="AZ201">
        <v>101</v>
      </c>
      <c r="BA201" t="s">
        <v>805</v>
      </c>
      <c r="BB201" s="287">
        <v>0.64839120370370373</v>
      </c>
      <c r="BC201">
        <v>109</v>
      </c>
      <c r="BD201" t="s">
        <v>805</v>
      </c>
      <c r="BE201" s="287">
        <v>0.64949074074074076</v>
      </c>
      <c r="BF201">
        <v>113</v>
      </c>
      <c r="BG201" t="s">
        <v>805</v>
      </c>
      <c r="BH201" s="287">
        <v>0.65285879629629628</v>
      </c>
      <c r="BI201">
        <v>102</v>
      </c>
      <c r="BJ201" t="s">
        <v>805</v>
      </c>
      <c r="BK201" s="287">
        <v>0.65376157407407409</v>
      </c>
      <c r="BL201">
        <v>110</v>
      </c>
      <c r="BM201" t="s">
        <v>805</v>
      </c>
      <c r="BN201" s="287">
        <v>0.65541666666666665</v>
      </c>
      <c r="BO201">
        <v>111</v>
      </c>
      <c r="BP201" t="s">
        <v>805</v>
      </c>
      <c r="BQ201" s="287">
        <v>0.6564120370370371</v>
      </c>
      <c r="BR201">
        <v>106</v>
      </c>
      <c r="BS201" t="s">
        <v>805</v>
      </c>
      <c r="BT201" s="287">
        <v>0.66290509259259256</v>
      </c>
      <c r="BU201">
        <v>107</v>
      </c>
      <c r="BV201" t="s">
        <v>805</v>
      </c>
      <c r="BW201" s="287">
        <v>0.66557870370370364</v>
      </c>
      <c r="BX201">
        <v>112</v>
      </c>
      <c r="BY201" t="s">
        <v>805</v>
      </c>
      <c r="BZ201" s="287">
        <v>0.66951388888888885</v>
      </c>
      <c r="CA201">
        <v>103</v>
      </c>
      <c r="CB201" t="s">
        <v>805</v>
      </c>
      <c r="CC201" s="287">
        <v>0.67063657407407407</v>
      </c>
      <c r="CD201">
        <v>104</v>
      </c>
      <c r="CE201" t="s">
        <v>805</v>
      </c>
      <c r="CF201" s="287">
        <v>0.67266203703703698</v>
      </c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H201" s="276">
        <f t="shared" si="36"/>
        <v>4.6666666666667034</v>
      </c>
      <c r="EI201" s="277"/>
      <c r="EJ201" s="277" t="str">
        <f>VLOOKUP(C201,Inscription!A:N,8)</f>
        <v>LION</v>
      </c>
      <c r="EK201" s="277" t="str">
        <f>VLOOKUP(C201,Inscription!A:N,9)</f>
        <v>CYPRIEN</v>
      </c>
      <c r="EL201" s="272" t="str">
        <f>VLOOKUP(C201,Inscription!A:N,3)</f>
        <v>VervinsO1</v>
      </c>
      <c r="EM201" s="272" t="str">
        <f>VLOOKUP(C201,Inscription!A:N,4)</f>
        <v>Homme</v>
      </c>
      <c r="EN201" s="272" t="str">
        <f>VLOOKUP(C201,Inscription!A:N,5)</f>
        <v>DH10</v>
      </c>
      <c r="EO201" s="272" t="str">
        <f>VLOOKUP(C201,Inscription!A:N,2)</f>
        <v>VervinsO</v>
      </c>
      <c r="EP201" s="272" t="str">
        <f>VLOOKUP(C201,Inscription!A:N,6)</f>
        <v>6-2</v>
      </c>
      <c r="EQ201" s="272"/>
      <c r="ER201" s="272" t="str">
        <f>VLOOKUP(C201,Inscription!A:N,11)</f>
        <v>SO</v>
      </c>
    </row>
    <row r="202" spans="1:148" hidden="1" x14ac:dyDescent="0.25">
      <c r="A202">
        <v>80</v>
      </c>
      <c r="B202" s="286">
        <v>40976.351736111108</v>
      </c>
      <c r="C202">
        <v>38443</v>
      </c>
      <c r="D202"/>
      <c r="E202"/>
      <c r="F202"/>
      <c r="G202"/>
      <c r="H202"/>
      <c r="I202"/>
      <c r="J202"/>
      <c r="K202"/>
      <c r="L202"/>
      <c r="M202" s="287">
        <v>0.6306828703703703</v>
      </c>
      <c r="N202"/>
      <c r="O202"/>
      <c r="P202" s="287">
        <v>0.6381134259259259</v>
      </c>
      <c r="Q202"/>
      <c r="R202"/>
      <c r="S202"/>
      <c r="T202"/>
      <c r="U202"/>
      <c r="V202" s="287">
        <v>0.67420138888888881</v>
      </c>
      <c r="W202"/>
      <c r="X202"/>
      <c r="Y202"/>
      <c r="Z202" t="s">
        <v>574</v>
      </c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>
        <v>14</v>
      </c>
      <c r="AT202">
        <v>105</v>
      </c>
      <c r="AU202"/>
      <c r="AV202" s="287">
        <v>0.64163194444444438</v>
      </c>
      <c r="AW202">
        <v>108</v>
      </c>
      <c r="AX202"/>
      <c r="AY202" s="287">
        <v>0.6448842592592593</v>
      </c>
      <c r="AZ202">
        <v>101</v>
      </c>
      <c r="BA202"/>
      <c r="BB202" s="287">
        <v>0.64842592592592596</v>
      </c>
      <c r="BC202">
        <v>109</v>
      </c>
      <c r="BD202"/>
      <c r="BE202" s="287">
        <v>0.64952546296296299</v>
      </c>
      <c r="BF202">
        <v>113</v>
      </c>
      <c r="BG202"/>
      <c r="BH202" s="287">
        <v>0.65289351851851851</v>
      </c>
      <c r="BI202">
        <v>102</v>
      </c>
      <c r="BJ202"/>
      <c r="BK202" s="287">
        <v>0.65384259259259259</v>
      </c>
      <c r="BL202">
        <v>110</v>
      </c>
      <c r="BM202"/>
      <c r="BN202" s="287">
        <v>0.65543981481481484</v>
      </c>
      <c r="BO202">
        <v>111</v>
      </c>
      <c r="BP202"/>
      <c r="BQ202" s="287">
        <v>0.65644675925925922</v>
      </c>
      <c r="BR202">
        <v>106</v>
      </c>
      <c r="BS202"/>
      <c r="BT202" s="287">
        <v>0.66298611111111116</v>
      </c>
      <c r="BU202">
        <v>107</v>
      </c>
      <c r="BV202"/>
      <c r="BW202" s="287">
        <v>0.6656481481481481</v>
      </c>
      <c r="BX202">
        <v>107</v>
      </c>
      <c r="BY202"/>
      <c r="BZ202" s="287">
        <v>0.66575231481481478</v>
      </c>
      <c r="CA202">
        <v>112</v>
      </c>
      <c r="CB202"/>
      <c r="CC202" s="287">
        <v>0.66962962962962969</v>
      </c>
      <c r="CD202">
        <v>103</v>
      </c>
      <c r="CE202"/>
      <c r="CF202" s="287">
        <v>0.67079861111111105</v>
      </c>
      <c r="CG202">
        <v>104</v>
      </c>
      <c r="CH202"/>
      <c r="CI202" s="287">
        <v>0.67277777777777781</v>
      </c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H202" s="276">
        <f t="shared" si="36"/>
        <v>5.066666666666606</v>
      </c>
      <c r="EI202" s="277">
        <f t="shared" si="37"/>
        <v>51.966666666666583</v>
      </c>
      <c r="EJ202" s="277" t="str">
        <f>VLOOKUP(C202,Inscription!A:N,8)</f>
        <v>BADOR</v>
      </c>
      <c r="EK202" s="277" t="str">
        <f>VLOOKUP(C202,Inscription!A:N,9)</f>
        <v>CHARLES</v>
      </c>
      <c r="EL202" s="272" t="str">
        <f>VLOOKUP(C202,Inscription!A:N,3)</f>
        <v>VervinsO1</v>
      </c>
      <c r="EM202" s="272" t="str">
        <f>VLOOKUP(C202,Inscription!A:N,4)</f>
        <v>Homme</v>
      </c>
      <c r="EN202" s="272" t="str">
        <f>VLOOKUP(C202,Inscription!A:N,5)</f>
        <v>DH10</v>
      </c>
      <c r="EO202" s="272" t="str">
        <f>VLOOKUP(C202,Inscription!A:N,2)</f>
        <v>VervinsO</v>
      </c>
      <c r="EP202" s="272" t="str">
        <f>VLOOKUP(C202,Inscription!A:N,6)</f>
        <v>6-1</v>
      </c>
      <c r="EQ202" s="272"/>
      <c r="ER202" s="272" t="str">
        <f>VLOOKUP(C202,Inscription!A:N,11)</f>
        <v>SO</v>
      </c>
    </row>
    <row r="203" spans="1:148" hidden="1" x14ac:dyDescent="0.25">
      <c r="A203">
        <v>81</v>
      </c>
      <c r="B203" s="286">
        <v>40976.352847222224</v>
      </c>
      <c r="C203">
        <v>338005</v>
      </c>
      <c r="D203"/>
      <c r="E203"/>
      <c r="F203"/>
      <c r="G203"/>
      <c r="H203"/>
      <c r="I203"/>
      <c r="J203"/>
      <c r="K203"/>
      <c r="L203"/>
      <c r="M203" s="287">
        <v>0.64884259259259258</v>
      </c>
      <c r="N203"/>
      <c r="O203"/>
      <c r="P203" s="287">
        <v>0.64893518518518511</v>
      </c>
      <c r="Q203"/>
      <c r="R203"/>
      <c r="S203"/>
      <c r="T203"/>
      <c r="U203"/>
      <c r="V203" s="287">
        <v>0.67533564814814817</v>
      </c>
      <c r="W203"/>
      <c r="X203"/>
      <c r="Y203"/>
      <c r="Z203" t="s">
        <v>574</v>
      </c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>
        <v>11</v>
      </c>
      <c r="AT203">
        <v>101</v>
      </c>
      <c r="AU203"/>
      <c r="AV203" s="287">
        <v>0.65423611111111113</v>
      </c>
      <c r="AW203">
        <v>108</v>
      </c>
      <c r="AX203"/>
      <c r="AY203" s="287">
        <v>0.65525462962962966</v>
      </c>
      <c r="AZ203">
        <v>107</v>
      </c>
      <c r="BA203"/>
      <c r="BB203" s="287">
        <v>0.65583333333333338</v>
      </c>
      <c r="BC203">
        <v>111</v>
      </c>
      <c r="BD203"/>
      <c r="BE203" s="287">
        <v>0.65769675925925919</v>
      </c>
      <c r="BF203">
        <v>102</v>
      </c>
      <c r="BG203"/>
      <c r="BH203" s="287">
        <v>0.65873842592592591</v>
      </c>
      <c r="BI203">
        <v>113</v>
      </c>
      <c r="BJ203"/>
      <c r="BK203" s="287">
        <v>0.65931712962962963</v>
      </c>
      <c r="BL203">
        <v>106</v>
      </c>
      <c r="BM203"/>
      <c r="BN203" s="287">
        <v>0.66032407407407401</v>
      </c>
      <c r="BO203">
        <v>103</v>
      </c>
      <c r="BP203"/>
      <c r="BQ203" s="287">
        <v>0.66766203703703697</v>
      </c>
      <c r="BR203">
        <v>112</v>
      </c>
      <c r="BS203"/>
      <c r="BT203" s="287">
        <v>0.66853009259259266</v>
      </c>
      <c r="BU203">
        <v>107</v>
      </c>
      <c r="BV203"/>
      <c r="BW203" s="287">
        <v>0.67167824074074067</v>
      </c>
      <c r="BX203">
        <v>110</v>
      </c>
      <c r="BY203"/>
      <c r="BZ203" s="287">
        <v>0.67390046296296291</v>
      </c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H203" s="276">
        <f t="shared" si="36"/>
        <v>7.6333333333334608</v>
      </c>
      <c r="EI203" s="277">
        <f t="shared" si="37"/>
        <v>38.016666666666801</v>
      </c>
      <c r="EJ203" s="277" t="str">
        <f>VLOOKUP(C203,Inscription!A:N,8)</f>
        <v>LE ROUX</v>
      </c>
      <c r="EK203" s="277" t="str">
        <f>VLOOKUP(C203,Inscription!A:N,9)</f>
        <v>AUGUSTIN</v>
      </c>
      <c r="EL203" s="272" t="str">
        <f>VLOOKUP(C203,Inscription!A:N,3)</f>
        <v>GO78-6</v>
      </c>
      <c r="EM203" s="272" t="str">
        <f>VLOOKUP(C203,Inscription!A:N,4)</f>
        <v>Homme</v>
      </c>
      <c r="EN203" s="272" t="str">
        <f>VLOOKUP(C203,Inscription!A:N,5)</f>
        <v>DH10</v>
      </c>
      <c r="EO203" s="272" t="str">
        <f>VLOOKUP(C203,Inscription!A:N,2)</f>
        <v>GO 78</v>
      </c>
      <c r="EP203" s="272" t="str">
        <f>VLOOKUP(C203,Inscription!A:N,6)</f>
        <v>3-2</v>
      </c>
      <c r="EQ203" s="272"/>
      <c r="ER203" s="272" t="str">
        <f>VLOOKUP(C203,Inscription!A:N,11)</f>
        <v>VERTE</v>
      </c>
    </row>
    <row r="204" spans="1:148" hidden="1" x14ac:dyDescent="0.25">
      <c r="A204">
        <v>82</v>
      </c>
      <c r="B204" s="286">
        <v>40976.353055555555</v>
      </c>
      <c r="C204">
        <v>2039905</v>
      </c>
      <c r="D204"/>
      <c r="E204"/>
      <c r="F204"/>
      <c r="G204"/>
      <c r="H204"/>
      <c r="I204"/>
      <c r="J204"/>
      <c r="K204"/>
      <c r="L204" t="s">
        <v>805</v>
      </c>
      <c r="M204" s="287">
        <v>0.64888888888888896</v>
      </c>
      <c r="N204"/>
      <c r="O204" t="s">
        <v>805</v>
      </c>
      <c r="P204" s="287">
        <v>0.64898148148148149</v>
      </c>
      <c r="Q204"/>
      <c r="R204"/>
      <c r="S204"/>
      <c r="T204"/>
      <c r="U204" t="s">
        <v>805</v>
      </c>
      <c r="V204" s="287">
        <v>0.67550925925925931</v>
      </c>
      <c r="W204"/>
      <c r="X204"/>
      <c r="Y204"/>
      <c r="Z204" t="s">
        <v>574</v>
      </c>
      <c r="AA204" t="s">
        <v>937</v>
      </c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>
        <v>12</v>
      </c>
      <c r="AT204">
        <v>105</v>
      </c>
      <c r="AU204" t="s">
        <v>805</v>
      </c>
      <c r="AV204" s="287">
        <v>0.65372685185185186</v>
      </c>
      <c r="AW204">
        <v>101</v>
      </c>
      <c r="AX204" t="s">
        <v>805</v>
      </c>
      <c r="AY204" s="287">
        <v>0.65431712962962962</v>
      </c>
      <c r="AZ204">
        <v>108</v>
      </c>
      <c r="BA204" t="s">
        <v>805</v>
      </c>
      <c r="BB204" s="287">
        <v>0.65527777777777774</v>
      </c>
      <c r="BC204">
        <v>107</v>
      </c>
      <c r="BD204" t="s">
        <v>805</v>
      </c>
      <c r="BE204" s="287">
        <v>0.65585648148148146</v>
      </c>
      <c r="BF204">
        <v>111</v>
      </c>
      <c r="BG204" t="s">
        <v>805</v>
      </c>
      <c r="BH204" s="287">
        <v>0.66150462962962964</v>
      </c>
      <c r="BI204">
        <v>102</v>
      </c>
      <c r="BJ204" t="s">
        <v>805</v>
      </c>
      <c r="BK204" s="287">
        <v>0.66238425925925926</v>
      </c>
      <c r="BL204">
        <v>113</v>
      </c>
      <c r="BM204" t="s">
        <v>805</v>
      </c>
      <c r="BN204" s="287">
        <v>0.66297453703703701</v>
      </c>
      <c r="BO204">
        <v>112</v>
      </c>
      <c r="BP204" t="s">
        <v>805</v>
      </c>
      <c r="BQ204" s="287">
        <v>0.66561342592592598</v>
      </c>
      <c r="BR204">
        <v>103</v>
      </c>
      <c r="BS204" t="s">
        <v>805</v>
      </c>
      <c r="BT204" s="287">
        <v>0.66620370370370374</v>
      </c>
      <c r="BU204">
        <v>104</v>
      </c>
      <c r="BV204" t="s">
        <v>805</v>
      </c>
      <c r="BW204" s="287">
        <v>0.6678587962962963</v>
      </c>
      <c r="BX204">
        <v>109</v>
      </c>
      <c r="BY204" t="s">
        <v>805</v>
      </c>
      <c r="BZ204" s="287">
        <v>0.67215277777777782</v>
      </c>
      <c r="CA204">
        <v>106</v>
      </c>
      <c r="CB204" t="s">
        <v>805</v>
      </c>
      <c r="CC204" s="287">
        <v>0.6743865740740741</v>
      </c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H204" s="276">
        <f t="shared" si="36"/>
        <v>6.8333333333333357</v>
      </c>
      <c r="EI204" s="277"/>
      <c r="EJ204" s="277" t="str">
        <f>VLOOKUP(C204,Inscription!A:N,8)</f>
        <v>SOUCHOIS</v>
      </c>
      <c r="EK204" s="277" t="str">
        <f>VLOOKUP(C204,Inscription!A:N,9)</f>
        <v>ARTUS</v>
      </c>
      <c r="EL204" s="272" t="str">
        <f>VLOOKUP(C204,Inscription!A:N,3)</f>
        <v>GO78-8</v>
      </c>
      <c r="EM204" s="272" t="str">
        <f>VLOOKUP(C204,Inscription!A:N,4)</f>
        <v>Homme</v>
      </c>
      <c r="EN204" s="272" t="str">
        <f>VLOOKUP(C204,Inscription!A:N,5)</f>
        <v>DH10</v>
      </c>
      <c r="EO204" s="272" t="str">
        <f>VLOOKUP(C204,Inscription!A:N,2)</f>
        <v>GO 78</v>
      </c>
      <c r="EP204" s="272" t="str">
        <f>VLOOKUP(C204,Inscription!A:N,6)</f>
        <v>4-2</v>
      </c>
      <c r="EQ204" s="272"/>
      <c r="ER204" s="272" t="str">
        <f>VLOOKUP(C204,Inscription!A:N,11)</f>
        <v>VERTE</v>
      </c>
    </row>
    <row r="205" spans="1:148" hidden="1" x14ac:dyDescent="0.25">
      <c r="A205">
        <v>83</v>
      </c>
      <c r="B205" s="286">
        <v>40976.353136574071</v>
      </c>
      <c r="C205">
        <v>2147065</v>
      </c>
      <c r="D205"/>
      <c r="E205"/>
      <c r="F205"/>
      <c r="G205"/>
      <c r="H205"/>
      <c r="I205"/>
      <c r="J205"/>
      <c r="K205"/>
      <c r="L205" t="s">
        <v>805</v>
      </c>
      <c r="M205" s="287">
        <v>0.64891203703703704</v>
      </c>
      <c r="N205"/>
      <c r="O205" t="s">
        <v>805</v>
      </c>
      <c r="P205" s="287">
        <v>0.64900462962962957</v>
      </c>
      <c r="Q205"/>
      <c r="R205"/>
      <c r="S205"/>
      <c r="T205"/>
      <c r="U205" t="s">
        <v>805</v>
      </c>
      <c r="V205" s="287">
        <v>0.67554398148148154</v>
      </c>
      <c r="W205"/>
      <c r="X205"/>
      <c r="Y205"/>
      <c r="Z205" t="s">
        <v>574</v>
      </c>
      <c r="AA205" t="s">
        <v>938</v>
      </c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>
        <v>12</v>
      </c>
      <c r="AT205">
        <v>105</v>
      </c>
      <c r="AU205" t="s">
        <v>805</v>
      </c>
      <c r="AV205" s="287">
        <v>0.65364583333333337</v>
      </c>
      <c r="AW205">
        <v>101</v>
      </c>
      <c r="AX205" t="s">
        <v>805</v>
      </c>
      <c r="AY205" s="287">
        <v>0.65430555555555558</v>
      </c>
      <c r="AZ205">
        <v>108</v>
      </c>
      <c r="BA205" t="s">
        <v>805</v>
      </c>
      <c r="BB205" s="287">
        <v>0.65531249999999996</v>
      </c>
      <c r="BC205">
        <v>107</v>
      </c>
      <c r="BD205" t="s">
        <v>805</v>
      </c>
      <c r="BE205" s="287">
        <v>0.65591435185185187</v>
      </c>
      <c r="BF205">
        <v>111</v>
      </c>
      <c r="BG205" t="s">
        <v>805</v>
      </c>
      <c r="BH205" s="287">
        <v>0.66153935185185186</v>
      </c>
      <c r="BI205">
        <v>102</v>
      </c>
      <c r="BJ205" t="s">
        <v>805</v>
      </c>
      <c r="BK205" s="287">
        <v>0.66236111111111107</v>
      </c>
      <c r="BL205">
        <v>113</v>
      </c>
      <c r="BM205" t="s">
        <v>805</v>
      </c>
      <c r="BN205" s="287">
        <v>0.66295138888888883</v>
      </c>
      <c r="BO205">
        <v>112</v>
      </c>
      <c r="BP205" t="s">
        <v>805</v>
      </c>
      <c r="BQ205" s="287">
        <v>0.66563657407407406</v>
      </c>
      <c r="BR205">
        <v>103</v>
      </c>
      <c r="BS205" t="s">
        <v>805</v>
      </c>
      <c r="BT205" s="287">
        <v>0.66623842592592586</v>
      </c>
      <c r="BU205">
        <v>104</v>
      </c>
      <c r="BV205" t="s">
        <v>805</v>
      </c>
      <c r="BW205" s="287">
        <v>0.66796296296296298</v>
      </c>
      <c r="BX205">
        <v>109</v>
      </c>
      <c r="BY205" t="s">
        <v>805</v>
      </c>
      <c r="BZ205" s="287">
        <v>0.67212962962962963</v>
      </c>
      <c r="CA205">
        <v>106</v>
      </c>
      <c r="CB205" t="s">
        <v>805</v>
      </c>
      <c r="CC205" s="287">
        <v>0.67436342592592602</v>
      </c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H205" s="276">
        <f t="shared" si="36"/>
        <v>6.6833333333334721</v>
      </c>
      <c r="EI205" s="277">
        <f t="shared" si="37"/>
        <v>38.216666666666832</v>
      </c>
      <c r="EJ205" s="277" t="str">
        <f>VLOOKUP(C205,Inscription!A:N,8)</f>
        <v>YVON CRESTEY</v>
      </c>
      <c r="EK205" s="277" t="str">
        <f>VLOOKUP(C205,Inscription!A:N,9)</f>
        <v>CHARLY</v>
      </c>
      <c r="EL205" s="272" t="str">
        <f>VLOOKUP(C205,Inscription!A:N,3)</f>
        <v>GO78-8</v>
      </c>
      <c r="EM205" s="272" t="str">
        <f>VLOOKUP(C205,Inscription!A:N,4)</f>
        <v>Homme</v>
      </c>
      <c r="EN205" s="272" t="str">
        <f>VLOOKUP(C205,Inscription!A:N,5)</f>
        <v>DH10</v>
      </c>
      <c r="EO205" s="272" t="str">
        <f>VLOOKUP(C205,Inscription!A:N,2)</f>
        <v>GO 78</v>
      </c>
      <c r="EP205" s="272" t="str">
        <f>VLOOKUP(C205,Inscription!A:N,6)</f>
        <v>4-1</v>
      </c>
      <c r="EQ205" s="272"/>
      <c r="ER205" s="272" t="str">
        <f>VLOOKUP(C205,Inscription!A:N,11)</f>
        <v>VERTE</v>
      </c>
    </row>
    <row r="206" spans="1:148" hidden="1" x14ac:dyDescent="0.25">
      <c r="A206">
        <v>84</v>
      </c>
      <c r="B206" s="286">
        <v>40976.358796296299</v>
      </c>
      <c r="C206">
        <v>2039904</v>
      </c>
      <c r="D206"/>
      <c r="E206"/>
      <c r="F206"/>
      <c r="G206"/>
      <c r="H206"/>
      <c r="I206"/>
      <c r="J206"/>
      <c r="K206"/>
      <c r="L206" t="s">
        <v>805</v>
      </c>
      <c r="M206" s="287">
        <v>0.64908564814814818</v>
      </c>
      <c r="N206"/>
      <c r="O206" t="s">
        <v>805</v>
      </c>
      <c r="P206" s="287">
        <v>0.64917824074074071</v>
      </c>
      <c r="Q206"/>
      <c r="R206"/>
      <c r="S206"/>
      <c r="T206"/>
      <c r="U206" t="s">
        <v>805</v>
      </c>
      <c r="V206" s="287">
        <v>0.68122685185185183</v>
      </c>
      <c r="W206"/>
      <c r="X206"/>
      <c r="Y206"/>
      <c r="Z206" t="s">
        <v>574</v>
      </c>
      <c r="AA206" t="s">
        <v>939</v>
      </c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>
        <v>10</v>
      </c>
      <c r="AT206">
        <v>113</v>
      </c>
      <c r="AU206" t="s">
        <v>805</v>
      </c>
      <c r="AV206" s="287">
        <v>0.65736111111111117</v>
      </c>
      <c r="AW206">
        <v>102</v>
      </c>
      <c r="AX206" t="s">
        <v>805</v>
      </c>
      <c r="AY206" s="287">
        <v>0.65835648148148151</v>
      </c>
      <c r="AZ206">
        <v>103</v>
      </c>
      <c r="BA206" t="s">
        <v>805</v>
      </c>
      <c r="BB206" s="287">
        <v>0.66094907407407411</v>
      </c>
      <c r="BC206">
        <v>104</v>
      </c>
      <c r="BD206" t="s">
        <v>805</v>
      </c>
      <c r="BE206" s="287">
        <v>0.66374999999999995</v>
      </c>
      <c r="BF206">
        <v>109</v>
      </c>
      <c r="BG206" t="s">
        <v>805</v>
      </c>
      <c r="BH206" s="287">
        <v>0.67020833333333341</v>
      </c>
      <c r="BI206">
        <v>106</v>
      </c>
      <c r="BJ206" t="s">
        <v>805</v>
      </c>
      <c r="BK206" s="287">
        <v>0.67175925925925928</v>
      </c>
      <c r="BL206">
        <v>101</v>
      </c>
      <c r="BM206" t="s">
        <v>805</v>
      </c>
      <c r="BN206" s="287">
        <v>0.67424768518518519</v>
      </c>
      <c r="BO206">
        <v>108</v>
      </c>
      <c r="BP206" t="s">
        <v>805</v>
      </c>
      <c r="BQ206" s="287">
        <v>0.67572916666666671</v>
      </c>
      <c r="BR206">
        <v>107</v>
      </c>
      <c r="BS206" t="s">
        <v>805</v>
      </c>
      <c r="BT206" s="287">
        <v>0.67686342592592597</v>
      </c>
      <c r="BU206">
        <v>105</v>
      </c>
      <c r="BV206" t="s">
        <v>805</v>
      </c>
      <c r="BW206" s="287">
        <v>0.6790856481481482</v>
      </c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H206" s="276">
        <f t="shared" si="36"/>
        <v>11.78333333333347</v>
      </c>
      <c r="EI206" s="277"/>
      <c r="EJ206" s="277" t="str">
        <f>VLOOKUP(C206,Inscription!A:N,8)</f>
        <v>FRONTY</v>
      </c>
      <c r="EK206" s="277" t="str">
        <f>VLOOKUP(C206,Inscription!A:N,9)</f>
        <v>THOMAS</v>
      </c>
      <c r="EL206" s="272" t="str">
        <f>VLOOKUP(C206,Inscription!A:N,3)</f>
        <v>GO78-9</v>
      </c>
      <c r="EM206" s="272" t="str">
        <f>VLOOKUP(C206,Inscription!A:N,4)</f>
        <v>Open</v>
      </c>
      <c r="EN206" s="272" t="str">
        <f>VLOOKUP(C206,Inscription!A:N,5)</f>
        <v>DH10</v>
      </c>
      <c r="EO206" s="272" t="str">
        <f>VLOOKUP(C206,Inscription!A:N,2)</f>
        <v>GO 78</v>
      </c>
      <c r="EP206" s="272" t="str">
        <f>VLOOKUP(C206,Inscription!A:N,6)</f>
        <v>11-2</v>
      </c>
      <c r="EQ206" s="272"/>
      <c r="ER206" s="272" t="str">
        <f>VLOOKUP(C206,Inscription!A:N,11)</f>
        <v>VERTE</v>
      </c>
    </row>
    <row r="207" spans="1:148" hidden="1" x14ac:dyDescent="0.25">
      <c r="A207">
        <v>85</v>
      </c>
      <c r="B207" s="286">
        <v>40976.358854166669</v>
      </c>
      <c r="C207">
        <v>334434</v>
      </c>
      <c r="D207"/>
      <c r="E207"/>
      <c r="F207"/>
      <c r="G207"/>
      <c r="H207"/>
      <c r="I207"/>
      <c r="J207"/>
      <c r="K207"/>
      <c r="L207"/>
      <c r="M207" s="287">
        <v>0.64910879629629636</v>
      </c>
      <c r="N207"/>
      <c r="O207"/>
      <c r="P207" s="287">
        <v>0.64921296296296294</v>
      </c>
      <c r="Q207"/>
      <c r="R207"/>
      <c r="S207"/>
      <c r="T207"/>
      <c r="U207"/>
      <c r="V207" s="287">
        <v>0.68128472222222225</v>
      </c>
      <c r="W207"/>
      <c r="X207"/>
      <c r="Y207"/>
      <c r="Z207" t="s">
        <v>574</v>
      </c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>
        <v>7</v>
      </c>
      <c r="AT207">
        <v>113</v>
      </c>
      <c r="AU207"/>
      <c r="AV207" s="287">
        <v>0.65734953703703702</v>
      </c>
      <c r="AW207">
        <v>102</v>
      </c>
      <c r="AX207"/>
      <c r="AY207" s="287">
        <v>0.65841435185185182</v>
      </c>
      <c r="AZ207">
        <v>103</v>
      </c>
      <c r="BA207"/>
      <c r="BB207" s="287">
        <v>0.66116898148148151</v>
      </c>
      <c r="BC207">
        <v>112</v>
      </c>
      <c r="BD207"/>
      <c r="BE207" s="287">
        <v>0.66218750000000004</v>
      </c>
      <c r="BF207">
        <v>121</v>
      </c>
      <c r="BG207"/>
      <c r="BH207" s="287">
        <v>0.66872685185185177</v>
      </c>
      <c r="BI207">
        <v>111</v>
      </c>
      <c r="BJ207"/>
      <c r="BK207" s="287">
        <v>0.67049768518518515</v>
      </c>
      <c r="BL207">
        <v>101</v>
      </c>
      <c r="BM207"/>
      <c r="BN207" s="287">
        <v>0.67435185185185187</v>
      </c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H207" s="276">
        <f t="shared" si="36"/>
        <v>11.716666666666686</v>
      </c>
      <c r="EI207" s="277">
        <f t="shared" si="37"/>
        <v>46.183333333333408</v>
      </c>
      <c r="EJ207" s="277" t="str">
        <f>VLOOKUP(C207,Inscription!A:N,8)</f>
        <v>ORSOLA</v>
      </c>
      <c r="EK207" s="277" t="str">
        <f>VLOOKUP(C207,Inscription!A:N,9)</f>
        <v>STANISLAS</v>
      </c>
      <c r="EL207" s="272" t="str">
        <f>VLOOKUP(C207,Inscription!A:N,3)</f>
        <v>GO78-9</v>
      </c>
      <c r="EM207" s="272" t="str">
        <f>VLOOKUP(C207,Inscription!A:N,4)</f>
        <v>Open</v>
      </c>
      <c r="EN207" s="272" t="str">
        <f>VLOOKUP(C207,Inscription!A:N,5)</f>
        <v>DH10</v>
      </c>
      <c r="EO207" s="272" t="str">
        <f>VLOOKUP(C207,Inscription!A:N,2)</f>
        <v>GO 78</v>
      </c>
      <c r="EP207" s="272" t="str">
        <f>VLOOKUP(C207,Inscription!A:N,6)</f>
        <v>11-1</v>
      </c>
      <c r="EQ207" s="272"/>
      <c r="ER207" s="272" t="str">
        <f>VLOOKUP(C207,Inscription!A:N,11)</f>
        <v>VERTE</v>
      </c>
    </row>
    <row r="208" spans="1:148" hidden="1" x14ac:dyDescent="0.25">
      <c r="A208">
        <v>86</v>
      </c>
      <c r="B208" s="286">
        <v>40976.365810185183</v>
      </c>
      <c r="C208">
        <v>338970</v>
      </c>
      <c r="D208"/>
      <c r="E208"/>
      <c r="F208"/>
      <c r="G208"/>
      <c r="H208"/>
      <c r="I208"/>
      <c r="J208"/>
      <c r="K208"/>
      <c r="L208"/>
      <c r="M208" s="287">
        <v>0.64903935185185191</v>
      </c>
      <c r="N208"/>
      <c r="O208"/>
      <c r="P208" s="287">
        <v>0.64914351851851848</v>
      </c>
      <c r="Q208"/>
      <c r="R208"/>
      <c r="S208"/>
      <c r="T208"/>
      <c r="U208"/>
      <c r="V208" s="287">
        <v>0.68711805555555561</v>
      </c>
      <c r="W208"/>
      <c r="X208"/>
      <c r="Y208"/>
      <c r="Z208" t="s">
        <v>574</v>
      </c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>
        <v>7</v>
      </c>
      <c r="AT208">
        <v>105</v>
      </c>
      <c r="AU208"/>
      <c r="AV208" s="287">
        <v>0.65459490740740744</v>
      </c>
      <c r="AW208">
        <v>101</v>
      </c>
      <c r="AX208"/>
      <c r="AY208" s="287">
        <v>0.66370370370370368</v>
      </c>
      <c r="AZ208">
        <v>107</v>
      </c>
      <c r="BA208"/>
      <c r="BB208" s="287">
        <v>0.66572916666666659</v>
      </c>
      <c r="BC208">
        <v>109</v>
      </c>
      <c r="BD208"/>
      <c r="BE208" s="287">
        <v>0.67103009259259261</v>
      </c>
      <c r="BF208">
        <v>106</v>
      </c>
      <c r="BG208"/>
      <c r="BH208" s="287">
        <v>0.67834490740740738</v>
      </c>
      <c r="BI208">
        <v>112</v>
      </c>
      <c r="BJ208"/>
      <c r="BK208" s="287">
        <v>0.67991898148148155</v>
      </c>
      <c r="BL208">
        <v>104</v>
      </c>
      <c r="BM208"/>
      <c r="BN208" s="287">
        <v>0.68332175925925931</v>
      </c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H208" s="276">
        <f t="shared" si="36"/>
        <v>7.850000000000108</v>
      </c>
      <c r="EI208" s="277"/>
      <c r="EJ208" s="277" t="str">
        <f>VLOOKUP(C208,Inscription!A:N,8)</f>
        <v>ORSOLA</v>
      </c>
      <c r="EK208" s="277" t="str">
        <f>VLOOKUP(C208,Inscription!A:N,9)</f>
        <v>CAMILLE</v>
      </c>
      <c r="EL208" s="272" t="str">
        <f>VLOOKUP(C208,Inscription!A:N,3)</f>
        <v>GO78-7</v>
      </c>
      <c r="EM208" s="272" t="str">
        <f>VLOOKUP(C208,Inscription!A:N,4)</f>
        <v>Dame</v>
      </c>
      <c r="EN208" s="272" t="str">
        <f>VLOOKUP(C208,Inscription!A:N,5)</f>
        <v>DH10</v>
      </c>
      <c r="EO208" s="272" t="str">
        <f>VLOOKUP(C208,Inscription!A:N,2)</f>
        <v>GO 78</v>
      </c>
      <c r="EP208" s="272" t="str">
        <f>VLOOKUP(C208,Inscription!A:N,6)</f>
        <v>2-2</v>
      </c>
      <c r="EQ208" s="272"/>
      <c r="ER208" s="272" t="str">
        <f>VLOOKUP(C208,Inscription!A:N,11)</f>
        <v>VERTE</v>
      </c>
    </row>
    <row r="209" spans="1:148" hidden="1" x14ac:dyDescent="0.25">
      <c r="A209">
        <v>87</v>
      </c>
      <c r="B209" s="286">
        <v>40976.365844907406</v>
      </c>
      <c r="C209">
        <v>2039908</v>
      </c>
      <c r="D209"/>
      <c r="E209"/>
      <c r="F209"/>
      <c r="G209"/>
      <c r="H209"/>
      <c r="I209"/>
      <c r="J209"/>
      <c r="K209"/>
      <c r="L209" t="s">
        <v>805</v>
      </c>
      <c r="M209" s="287">
        <v>0.64899305555555553</v>
      </c>
      <c r="N209"/>
      <c r="O209" t="s">
        <v>805</v>
      </c>
      <c r="P209" s="287">
        <v>0.64910879629629636</v>
      </c>
      <c r="Q209"/>
      <c r="R209"/>
      <c r="S209"/>
      <c r="T209"/>
      <c r="U209" t="s">
        <v>805</v>
      </c>
      <c r="V209" s="287">
        <v>0.68712962962962953</v>
      </c>
      <c r="W209"/>
      <c r="X209"/>
      <c r="Y209"/>
      <c r="Z209" t="s">
        <v>574</v>
      </c>
      <c r="AA209" t="s">
        <v>940</v>
      </c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>
        <v>7</v>
      </c>
      <c r="AT209">
        <v>105</v>
      </c>
      <c r="AU209" t="s">
        <v>805</v>
      </c>
      <c r="AV209" s="287">
        <v>0.65462962962962956</v>
      </c>
      <c r="AW209">
        <v>101</v>
      </c>
      <c r="AX209" t="s">
        <v>805</v>
      </c>
      <c r="AY209" s="287">
        <v>0.66369212962962965</v>
      </c>
      <c r="AZ209">
        <v>107</v>
      </c>
      <c r="BA209" t="s">
        <v>805</v>
      </c>
      <c r="BB209" s="287">
        <v>0.66577546296296297</v>
      </c>
      <c r="BC209">
        <v>109</v>
      </c>
      <c r="BD209" t="s">
        <v>805</v>
      </c>
      <c r="BE209" s="287">
        <v>0.6711921296296296</v>
      </c>
      <c r="BF209">
        <v>106</v>
      </c>
      <c r="BG209" t="s">
        <v>805</v>
      </c>
      <c r="BH209" s="287">
        <v>0.67841435185185184</v>
      </c>
      <c r="BI209">
        <v>112</v>
      </c>
      <c r="BJ209" t="s">
        <v>805</v>
      </c>
      <c r="BK209" s="287">
        <v>0.68002314814814813</v>
      </c>
      <c r="BL209">
        <v>104</v>
      </c>
      <c r="BM209" t="s">
        <v>805</v>
      </c>
      <c r="BN209" s="287">
        <v>0.68334490740740739</v>
      </c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H209" s="276">
        <f t="shared" si="36"/>
        <v>7.9499999999998039</v>
      </c>
      <c r="EI209" s="277">
        <f t="shared" si="37"/>
        <v>54.749999999999766</v>
      </c>
      <c r="EJ209" s="277" t="str">
        <f>VLOOKUP(C209,Inscription!A:N,8)</f>
        <v>NATHAN</v>
      </c>
      <c r="EK209" s="277" t="str">
        <f>VLOOKUP(C209,Inscription!A:N,9)</f>
        <v>LOUISE</v>
      </c>
      <c r="EL209" s="272" t="str">
        <f>VLOOKUP(C209,Inscription!A:N,3)</f>
        <v>GO78-7</v>
      </c>
      <c r="EM209" s="272" t="str">
        <f>VLOOKUP(C209,Inscription!A:N,4)</f>
        <v>Dame</v>
      </c>
      <c r="EN209" s="272" t="str">
        <f>VLOOKUP(C209,Inscription!A:N,5)</f>
        <v>DH10</v>
      </c>
      <c r="EO209" s="272" t="str">
        <f>VLOOKUP(C209,Inscription!A:N,2)</f>
        <v>GO 78</v>
      </c>
      <c r="EP209" s="272" t="str">
        <f>VLOOKUP(C209,Inscription!A:N,6)</f>
        <v>2-1</v>
      </c>
      <c r="EQ209" s="272"/>
      <c r="ER209" s="272" t="str">
        <f>VLOOKUP(C209,Inscription!A:N,11)</f>
        <v>VERTE</v>
      </c>
    </row>
    <row r="210" spans="1:148" hidden="1" x14ac:dyDescent="0.25">
      <c r="C210" s="253">
        <v>34820</v>
      </c>
      <c r="Z210" s="2" t="s">
        <v>874</v>
      </c>
      <c r="EH210" s="276">
        <f t="shared" si="36"/>
        <v>0</v>
      </c>
      <c r="EI210" s="277">
        <v>60</v>
      </c>
      <c r="EJ210" s="277" t="str">
        <f>VLOOKUP(C210,Inscription!A:N,8)</f>
        <v>MOREY</v>
      </c>
      <c r="EK210" s="277" t="str">
        <f>VLOOKUP(C210,Inscription!A:N,9)</f>
        <v>LOUISE</v>
      </c>
      <c r="EL210" s="272" t="str">
        <f>VLOOKUP(C210,Inscription!A:N,3)</f>
        <v>TOMBALISE</v>
      </c>
      <c r="EM210" s="272" t="str">
        <f>VLOOKUP(C210,Inscription!A:N,4)</f>
        <v>Open</v>
      </c>
      <c r="EN210" s="272" t="str">
        <f>VLOOKUP(C210,Inscription!A:N,5)</f>
        <v>DH10</v>
      </c>
      <c r="EO210" s="272" t="str">
        <f>VLOOKUP(C210,Inscription!A:N,2)</f>
        <v>TOM</v>
      </c>
      <c r="EP210" s="272" t="str">
        <f>VLOOKUP(C210,Inscription!A:N,6)</f>
        <v>10-2</v>
      </c>
      <c r="EQ210" s="272"/>
      <c r="ER210" s="272" t="str">
        <f>VLOOKUP(C210,Inscription!A:N,11)</f>
        <v>VERTE</v>
      </c>
    </row>
    <row r="211" spans="1:148" hidden="1" x14ac:dyDescent="0.25">
      <c r="C211" s="253">
        <v>1910517</v>
      </c>
      <c r="Z211" s="2" t="s">
        <v>874</v>
      </c>
      <c r="EH211" s="276">
        <f t="shared" si="36"/>
        <v>0</v>
      </c>
      <c r="EI211" s="277">
        <v>60</v>
      </c>
      <c r="EJ211" s="277" t="str">
        <f>VLOOKUP(C211,Inscription!A:N,8)</f>
        <v>RAVELET</v>
      </c>
      <c r="EK211" s="277" t="str">
        <f>VLOOKUP(C211,Inscription!A:N,9)</f>
        <v>Gael</v>
      </c>
      <c r="EL211" s="272" t="str">
        <f>VLOOKUP(C211,Inscription!A:N,3)</f>
        <v>COLE1</v>
      </c>
      <c r="EM211" s="272" t="str">
        <f>VLOOKUP(C211,Inscription!A:N,4)</f>
        <v>Mixte</v>
      </c>
      <c r="EN211" s="272" t="str">
        <f>VLOOKUP(C211,Inscription!A:N,5)</f>
        <v>DH14</v>
      </c>
      <c r="EO211" s="272" t="str">
        <f>VLOOKUP(C211,Inscription!A:N,2)</f>
        <v>COLE</v>
      </c>
      <c r="EP211" s="272" t="str">
        <f>VLOOKUP(C211,Inscription!A:N,6)</f>
        <v>44-2</v>
      </c>
      <c r="EQ211" s="272"/>
      <c r="ER211" s="272" t="str">
        <f>VLOOKUP(C211,Inscription!A:N,11)</f>
        <v>VERTE</v>
      </c>
    </row>
    <row r="212" spans="1:148" hidden="1" x14ac:dyDescent="0.25">
      <c r="C212" s="253">
        <v>2113830</v>
      </c>
      <c r="Z212" s="2" t="s">
        <v>874</v>
      </c>
      <c r="EH212" s="276">
        <f t="shared" si="36"/>
        <v>0</v>
      </c>
      <c r="EI212" s="277">
        <v>60</v>
      </c>
      <c r="EJ212" s="277" t="str">
        <f>VLOOKUP(C212,Inscription!A:N,8)</f>
        <v>KOEPP</v>
      </c>
      <c r="EK212" s="277" t="str">
        <f>VLOOKUP(C212,Inscription!A:N,9)</f>
        <v>SONORA</v>
      </c>
      <c r="EL212" s="272" t="str">
        <f>VLOOKUP(C212,Inscription!A:N,3)</f>
        <v>B77 7</v>
      </c>
      <c r="EM212" s="272" t="str">
        <f>VLOOKUP(C212,Inscription!A:N,4)</f>
        <v>MIXTE</v>
      </c>
      <c r="EN212" s="272" t="str">
        <f>VLOOKUP(C212,Inscription!A:N,5)</f>
        <v>DH14</v>
      </c>
      <c r="EO212" s="272" t="str">
        <f>VLOOKUP(C212,Inscription!A:N,2)</f>
        <v>Balise77</v>
      </c>
      <c r="EP212" s="272" t="str">
        <f>VLOOKUP(C212,Inscription!A:N,6)</f>
        <v>28-1</v>
      </c>
      <c r="EQ212" s="272"/>
      <c r="ER212" s="272" t="str">
        <f>VLOOKUP(C212,Inscription!A:N,11)</f>
        <v>BLEUE</v>
      </c>
    </row>
    <row r="213" spans="1:148" hidden="1" x14ac:dyDescent="0.25">
      <c r="C213" s="253">
        <v>2017722</v>
      </c>
      <c r="Z213" s="2" t="s">
        <v>874</v>
      </c>
      <c r="EH213" s="276">
        <f t="shared" si="36"/>
        <v>0</v>
      </c>
      <c r="EI213" s="277">
        <v>60</v>
      </c>
      <c r="EJ213" s="277" t="str">
        <f>VLOOKUP(C213,Inscription!A:N,8)</f>
        <v>RAVALT</v>
      </c>
      <c r="EK213" s="277" t="str">
        <f>VLOOKUP(C213,Inscription!A:N,9)</f>
        <v>AXEL</v>
      </c>
      <c r="EL213" s="272" t="str">
        <f>VLOOKUP(C213,Inscription!A:N,3)</f>
        <v>TSO-ASQ'O 1</v>
      </c>
      <c r="EM213" s="272" t="str">
        <f>VLOOKUP(C213,Inscription!A:N,4)</f>
        <v>Open</v>
      </c>
      <c r="EN213" s="272" t="str">
        <f>VLOOKUP(C213,Inscription!A:N,5)</f>
        <v>DH10</v>
      </c>
      <c r="EO213" s="272" t="str">
        <f>VLOOKUP(C213,Inscription!A:N,2)</f>
        <v>TSO</v>
      </c>
      <c r="EP213" s="272" t="str">
        <f>VLOOKUP(C213,Inscription!A:N,6)</f>
        <v>12-1</v>
      </c>
      <c r="EQ213" s="272"/>
      <c r="ER213" s="272" t="str">
        <f>VLOOKUP(C213,Inscription!A:N,11)</f>
        <v>SO</v>
      </c>
    </row>
    <row r="214" spans="1:148" hidden="1" x14ac:dyDescent="0.25">
      <c r="C214" s="253">
        <v>2113817</v>
      </c>
      <c r="Z214" s="2" t="s">
        <v>874</v>
      </c>
      <c r="EH214" s="276">
        <f t="shared" si="36"/>
        <v>0</v>
      </c>
      <c r="EI214" s="277">
        <v>60</v>
      </c>
      <c r="EJ214" s="277" t="str">
        <f>VLOOKUP(C214,Inscription!A:N,8)</f>
        <v>CHANTEMARGUE</v>
      </c>
      <c r="EK214" s="277" t="str">
        <f>VLOOKUP(C214,Inscription!A:N,9)</f>
        <v>LOUIS</v>
      </c>
      <c r="EL214" s="272" t="str">
        <f>VLOOKUP(C214,Inscription!A:N,3)</f>
        <v>OPA3</v>
      </c>
      <c r="EM214" s="272" t="str">
        <f>VLOOKUP(C214,Inscription!A:N,4)</f>
        <v>Open</v>
      </c>
      <c r="EN214" s="272" t="str">
        <f>VLOOKUP(C214,Inscription!A:N,5)</f>
        <v>DH14</v>
      </c>
      <c r="EO214" s="272" t="str">
        <f>VLOOKUP(C214,Inscription!A:N,2)</f>
        <v>OPA</v>
      </c>
      <c r="EP214" s="272">
        <f>VLOOKUP(C214,Inscription!A:N,6)</f>
        <v>0</v>
      </c>
      <c r="EQ214" s="272"/>
      <c r="ER214" s="272" t="str">
        <f>VLOOKUP(C214,Inscription!A:N,11)</f>
        <v>BLEUE</v>
      </c>
    </row>
    <row r="215" spans="1:148" hidden="1" x14ac:dyDescent="0.25">
      <c r="C215" s="253">
        <v>2150417</v>
      </c>
      <c r="Z215" s="2" t="s">
        <v>874</v>
      </c>
      <c r="EH215" s="276">
        <f t="shared" si="36"/>
        <v>0</v>
      </c>
      <c r="EI215" s="277">
        <v>60</v>
      </c>
      <c r="EJ215" s="277" t="str">
        <f>VLOOKUP(C215,Inscription!A:N,8)</f>
        <v>MONTACIE</v>
      </c>
      <c r="EK215" s="277" t="str">
        <f>VLOOKUP(C215,Inscription!A:N,9)</f>
        <v>VICTOR</v>
      </c>
      <c r="EL215" s="272" t="str">
        <f>VLOOKUP(C215,Inscription!A:N,3)</f>
        <v>B77 - OPA</v>
      </c>
      <c r="EM215" s="272" t="str">
        <f>VLOOKUP(C215,Inscription!A:N,4)</f>
        <v>Open</v>
      </c>
      <c r="EN215" s="272" t="str">
        <f>VLOOKUP(C215,Inscription!A:N,5)</f>
        <v>DH12</v>
      </c>
      <c r="EO215" s="272" t="str">
        <f>VLOOKUP(C215,Inscription!A:N,2)</f>
        <v>Balise77</v>
      </c>
      <c r="EP215" s="272" t="str">
        <f>VLOOKUP(C215,Inscription!A:N,6)</f>
        <v>26-2</v>
      </c>
      <c r="EQ215" s="272"/>
      <c r="ER215" s="272" t="str">
        <f>VLOOKUP(C215,Inscription!A:N,11)</f>
        <v>VERTE</v>
      </c>
    </row>
    <row r="216" spans="1:148" hidden="1" x14ac:dyDescent="0.25">
      <c r="C216" s="253">
        <v>2113817</v>
      </c>
      <c r="Z216" s="2" t="s">
        <v>574</v>
      </c>
      <c r="EH216" s="276">
        <f t="shared" si="36"/>
        <v>0</v>
      </c>
      <c r="EI216" s="277">
        <v>60</v>
      </c>
      <c r="EJ216" s="277" t="str">
        <f>VLOOKUP(C216,Inscription!A:N,8)</f>
        <v>CHANTEMARGUE</v>
      </c>
      <c r="EK216" s="277" t="str">
        <f>VLOOKUP(C216,Inscription!A:N,9)</f>
        <v>LOUIS</v>
      </c>
      <c r="EL216" s="272" t="str">
        <f>VLOOKUP(C216,Inscription!A:N,3)</f>
        <v>OPA3</v>
      </c>
      <c r="EM216" s="272" t="str">
        <f>VLOOKUP(C216,Inscription!A:N,4)</f>
        <v>Open</v>
      </c>
      <c r="EN216" s="272" t="str">
        <f>VLOOKUP(C216,Inscription!A:N,5)</f>
        <v>DH14</v>
      </c>
      <c r="EO216" s="272" t="str">
        <f>VLOOKUP(C216,Inscription!A:N,2)</f>
        <v>OPA</v>
      </c>
      <c r="EP216" s="272">
        <f>VLOOKUP(C216,Inscription!A:N,6)</f>
        <v>0</v>
      </c>
      <c r="EQ216" s="272"/>
      <c r="ER216" s="272" t="str">
        <f>VLOOKUP(C216,Inscription!A:N,11)</f>
        <v>BLEUE</v>
      </c>
    </row>
    <row r="217" spans="1:148" hidden="1" x14ac:dyDescent="0.25">
      <c r="EH217" s="276">
        <f t="shared" si="36"/>
        <v>0</v>
      </c>
      <c r="EI217" s="277">
        <f t="shared" si="37"/>
        <v>0</v>
      </c>
      <c r="EJ217" s="277" t="e">
        <f>VLOOKUP(C217,Inscription!A:N,8)</f>
        <v>#N/A</v>
      </c>
      <c r="EK217" s="277" t="e">
        <f>VLOOKUP(C217,Inscription!A:N,9)</f>
        <v>#N/A</v>
      </c>
      <c r="EL217" s="272" t="e">
        <f>VLOOKUP(C217,Inscription!A:N,3)</f>
        <v>#N/A</v>
      </c>
      <c r="EM217" s="272" t="e">
        <f>VLOOKUP(C217,Inscription!A:N,4)</f>
        <v>#N/A</v>
      </c>
      <c r="EN217" s="272" t="e">
        <f>VLOOKUP(C217,Inscription!A:N,5)</f>
        <v>#N/A</v>
      </c>
      <c r="EO217" s="272" t="e">
        <f>VLOOKUP(C217,Inscription!A:N,2)</f>
        <v>#N/A</v>
      </c>
      <c r="EP217" s="272" t="e">
        <f>VLOOKUP(C217,Inscription!A:N,6)</f>
        <v>#N/A</v>
      </c>
      <c r="EQ217" s="272"/>
      <c r="ER217" s="272" t="e">
        <f>VLOOKUP(C217,Inscription!A:N,11)</f>
        <v>#N/A</v>
      </c>
    </row>
    <row r="218" spans="1:148" hidden="1" x14ac:dyDescent="0.25">
      <c r="EH218" s="276">
        <f t="shared" si="36"/>
        <v>0</v>
      </c>
      <c r="EI218" s="277">
        <f t="shared" si="37"/>
        <v>0</v>
      </c>
      <c r="EJ218" s="277" t="e">
        <f>VLOOKUP(C218,Inscription!A:N,8)</f>
        <v>#N/A</v>
      </c>
      <c r="EK218" s="277" t="e">
        <f>VLOOKUP(C218,Inscription!A:N,9)</f>
        <v>#N/A</v>
      </c>
      <c r="EL218" s="272" t="e">
        <f>VLOOKUP(C218,Inscription!A:N,3)</f>
        <v>#N/A</v>
      </c>
      <c r="EM218" s="272" t="e">
        <f>VLOOKUP(C218,Inscription!A:N,4)</f>
        <v>#N/A</v>
      </c>
      <c r="EN218" s="272" t="e">
        <f>VLOOKUP(C218,Inscription!A:N,5)</f>
        <v>#N/A</v>
      </c>
      <c r="EO218" s="272" t="e">
        <f>VLOOKUP(C218,Inscription!A:N,2)</f>
        <v>#N/A</v>
      </c>
      <c r="EP218" s="272" t="e">
        <f>VLOOKUP(C218,Inscription!A:N,6)</f>
        <v>#N/A</v>
      </c>
      <c r="EQ218" s="272"/>
      <c r="ER218" s="272" t="e">
        <f>VLOOKUP(C218,Inscription!A:N,11)</f>
        <v>#N/A</v>
      </c>
    </row>
    <row r="221" spans="1:148" x14ac:dyDescent="0.25">
      <c r="C221" s="2"/>
      <c r="D221" t="s">
        <v>674</v>
      </c>
      <c r="E221" t="s">
        <v>675</v>
      </c>
      <c r="F221" t="s">
        <v>676</v>
      </c>
      <c r="G221" t="s">
        <v>677</v>
      </c>
      <c r="H221" t="s">
        <v>678</v>
      </c>
      <c r="I221" t="s">
        <v>679</v>
      </c>
      <c r="J221" t="s">
        <v>680</v>
      </c>
      <c r="K221" t="s">
        <v>681</v>
      </c>
      <c r="L221" t="s">
        <v>682</v>
      </c>
      <c r="M221" t="s">
        <v>683</v>
      </c>
      <c r="N221" t="s">
        <v>684</v>
      </c>
      <c r="O221" t="s">
        <v>685</v>
      </c>
      <c r="Q221" t="s">
        <v>687</v>
      </c>
      <c r="R221" t="s">
        <v>688</v>
      </c>
      <c r="S221" t="s">
        <v>689</v>
      </c>
      <c r="T221" t="s">
        <v>690</v>
      </c>
      <c r="U221" t="s">
        <v>691</v>
      </c>
      <c r="W221" t="s">
        <v>693</v>
      </c>
      <c r="X221" t="s">
        <v>694</v>
      </c>
      <c r="Y221" t="s">
        <v>695</v>
      </c>
      <c r="AC221" t="s">
        <v>0</v>
      </c>
      <c r="AD221" t="s">
        <v>698</v>
      </c>
      <c r="AE221" t="s">
        <v>699</v>
      </c>
      <c r="AF221" t="s">
        <v>700</v>
      </c>
      <c r="AG221" t="s">
        <v>701</v>
      </c>
      <c r="AH221" t="s">
        <v>702</v>
      </c>
      <c r="AI221" t="s">
        <v>703</v>
      </c>
      <c r="AJ221" t="s">
        <v>704</v>
      </c>
      <c r="AK221" t="s">
        <v>705</v>
      </c>
      <c r="AL221" t="s">
        <v>706</v>
      </c>
      <c r="AM221" t="s">
        <v>707</v>
      </c>
      <c r="AN221" t="s">
        <v>708</v>
      </c>
      <c r="AO221" t="s">
        <v>709</v>
      </c>
      <c r="AP221" t="s">
        <v>710</v>
      </c>
      <c r="AQ221" t="s">
        <v>711</v>
      </c>
      <c r="AR221" t="s">
        <v>712</v>
      </c>
    </row>
    <row r="222" spans="1:148" x14ac:dyDescent="0.25">
      <c r="B222" s="243"/>
      <c r="C222" s="2"/>
      <c r="D222"/>
      <c r="E222"/>
      <c r="F222"/>
      <c r="G222"/>
      <c r="H222"/>
      <c r="I222"/>
      <c r="J222"/>
      <c r="K222"/>
      <c r="L222" t="s">
        <v>881</v>
      </c>
      <c r="M222" s="287">
        <v>0.35688657407407409</v>
      </c>
      <c r="N222"/>
      <c r="O222"/>
      <c r="P222" s="244"/>
      <c r="Q222"/>
      <c r="R222"/>
      <c r="S222"/>
      <c r="T222"/>
      <c r="U222" t="s">
        <v>881</v>
      </c>
      <c r="V222" s="244"/>
      <c r="W222"/>
      <c r="X222"/>
      <c r="Y222"/>
      <c r="AC222" t="s">
        <v>149</v>
      </c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V222" s="244"/>
      <c r="AY222" s="244"/>
      <c r="BB222" s="244"/>
      <c r="BE222" s="244"/>
      <c r="BH222" s="244"/>
      <c r="BK222" s="244"/>
      <c r="BN222" s="244"/>
      <c r="BQ222" s="244"/>
      <c r="BT222" s="244"/>
      <c r="BW222" s="244"/>
      <c r="BZ222" s="244"/>
    </row>
    <row r="223" spans="1:148" x14ac:dyDescent="0.25">
      <c r="B223" s="243"/>
      <c r="C223" s="2"/>
      <c r="D223"/>
      <c r="E223"/>
      <c r="F223"/>
      <c r="G223"/>
      <c r="H223"/>
      <c r="I223"/>
      <c r="J223"/>
      <c r="K223"/>
      <c r="L223"/>
      <c r="M223" s="287">
        <v>0.85709490740740746</v>
      </c>
      <c r="N223"/>
      <c r="O223"/>
      <c r="P223" s="244"/>
      <c r="Q223"/>
      <c r="R223"/>
      <c r="S223"/>
      <c r="T223"/>
      <c r="U223"/>
      <c r="V223" s="244"/>
      <c r="W223"/>
      <c r="X223"/>
      <c r="Y223"/>
      <c r="AC223" t="s">
        <v>11</v>
      </c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V223" s="244"/>
      <c r="AY223" s="244"/>
      <c r="BB223" s="244"/>
      <c r="BE223" s="244"/>
      <c r="BH223" s="244"/>
      <c r="BK223" s="244"/>
      <c r="BN223" s="244"/>
      <c r="BQ223" s="244"/>
      <c r="BT223" s="244"/>
      <c r="BW223" s="244"/>
      <c r="BZ223" s="244"/>
    </row>
    <row r="224" spans="1:148" x14ac:dyDescent="0.25">
      <c r="B224" s="243"/>
      <c r="C224" s="2"/>
      <c r="D224"/>
      <c r="E224"/>
      <c r="F224"/>
      <c r="G224"/>
      <c r="H224"/>
      <c r="I224"/>
      <c r="J224"/>
      <c r="K224"/>
      <c r="L224" t="s">
        <v>881</v>
      </c>
      <c r="M224" s="287">
        <v>0.34358796296296296</v>
      </c>
      <c r="N224"/>
      <c r="O224"/>
      <c r="P224" s="244"/>
      <c r="Q224"/>
      <c r="R224"/>
      <c r="S224"/>
      <c r="T224"/>
      <c r="U224" t="s">
        <v>881</v>
      </c>
      <c r="V224" s="244"/>
      <c r="W224"/>
      <c r="X224"/>
      <c r="Y224"/>
      <c r="AC224" t="s">
        <v>152</v>
      </c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V224" s="244"/>
      <c r="AY224" s="244"/>
      <c r="BB224" s="244"/>
      <c r="BE224" s="244"/>
      <c r="BH224" s="244"/>
      <c r="BK224" s="244"/>
      <c r="BN224" s="244"/>
      <c r="BQ224" s="244"/>
      <c r="BT224" s="244"/>
      <c r="BW224" s="244"/>
      <c r="BZ224" s="244"/>
    </row>
    <row r="225" spans="2:84" x14ac:dyDescent="0.25">
      <c r="B225" s="243"/>
      <c r="C225" s="2"/>
      <c r="D225"/>
      <c r="E225"/>
      <c r="F225"/>
      <c r="G225"/>
      <c r="H225"/>
      <c r="I225"/>
      <c r="J225"/>
      <c r="K225"/>
      <c r="L225"/>
      <c r="M225" s="287">
        <v>0.85684027777777771</v>
      </c>
      <c r="N225"/>
      <c r="O225"/>
      <c r="P225" s="244"/>
      <c r="Q225"/>
      <c r="R225"/>
      <c r="S225"/>
      <c r="T225"/>
      <c r="U225"/>
      <c r="V225" s="244"/>
      <c r="W225"/>
      <c r="X225"/>
      <c r="Y225"/>
      <c r="AC225" t="s">
        <v>240</v>
      </c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V225" s="244"/>
      <c r="AY225" s="244"/>
      <c r="BB225" s="244"/>
      <c r="BE225" s="244"/>
      <c r="BH225" s="244"/>
      <c r="BK225" s="244"/>
      <c r="BN225" s="244"/>
      <c r="BQ225" s="244"/>
      <c r="BT225" s="244"/>
      <c r="BW225" s="244"/>
      <c r="BZ225" s="244"/>
    </row>
    <row r="226" spans="2:84" x14ac:dyDescent="0.25">
      <c r="B226" s="243"/>
      <c r="C226" s="2"/>
      <c r="D226"/>
      <c r="E226"/>
      <c r="F226"/>
      <c r="G226"/>
      <c r="H226"/>
      <c r="I226"/>
      <c r="J226"/>
      <c r="K226"/>
      <c r="L226" t="s">
        <v>881</v>
      </c>
      <c r="M226" s="287">
        <v>0.3589236111111111</v>
      </c>
      <c r="N226"/>
      <c r="O226"/>
      <c r="P226" s="244"/>
      <c r="Q226"/>
      <c r="R226"/>
      <c r="S226"/>
      <c r="T226"/>
      <c r="U226" t="s">
        <v>881</v>
      </c>
      <c r="V226" s="244"/>
      <c r="W226"/>
      <c r="X226"/>
      <c r="Y226"/>
      <c r="AC226" t="s">
        <v>11</v>
      </c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V226" s="244"/>
      <c r="AY226" s="244"/>
      <c r="BB226" s="244"/>
      <c r="BE226" s="244"/>
      <c r="BH226" s="244"/>
      <c r="BK226" s="244"/>
      <c r="BN226" s="244"/>
      <c r="BQ226" s="244"/>
      <c r="BT226" s="244"/>
      <c r="BW226" s="244"/>
      <c r="BZ226" s="244"/>
    </row>
    <row r="227" spans="2:84" x14ac:dyDescent="0.25">
      <c r="B227" s="243"/>
      <c r="C227" s="2"/>
      <c r="D227"/>
      <c r="E227"/>
      <c r="F227"/>
      <c r="G227"/>
      <c r="H227"/>
      <c r="I227"/>
      <c r="J227"/>
      <c r="K227"/>
      <c r="L227"/>
      <c r="M227" s="287">
        <v>0.85868055555555556</v>
      </c>
      <c r="N227"/>
      <c r="O227"/>
      <c r="P227" s="244"/>
      <c r="Q227"/>
      <c r="R227"/>
      <c r="S227"/>
      <c r="T227"/>
      <c r="U227"/>
      <c r="V227" s="244"/>
      <c r="W227"/>
      <c r="X227"/>
      <c r="Y227"/>
      <c r="AC227" t="s">
        <v>281</v>
      </c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V227" s="244"/>
      <c r="AY227" s="244"/>
      <c r="BB227" s="244"/>
      <c r="BE227" s="244"/>
      <c r="BH227" s="244"/>
      <c r="BK227" s="244"/>
      <c r="BN227" s="244"/>
      <c r="BQ227" s="244"/>
      <c r="BT227" s="244"/>
      <c r="BW227" s="244"/>
      <c r="BZ227" s="244"/>
    </row>
    <row r="228" spans="2:84" x14ac:dyDescent="0.25">
      <c r="B228" s="243"/>
      <c r="C228" s="2"/>
      <c r="D228"/>
      <c r="E228"/>
      <c r="F228"/>
      <c r="G228"/>
      <c r="H228"/>
      <c r="I228"/>
      <c r="J228"/>
      <c r="K228"/>
      <c r="L228"/>
      <c r="M228" s="287">
        <v>0.85927083333333332</v>
      </c>
      <c r="N228"/>
      <c r="O228"/>
      <c r="P228" s="244"/>
      <c r="Q228"/>
      <c r="R228"/>
      <c r="S228"/>
      <c r="T228"/>
      <c r="U228"/>
      <c r="V228" s="244"/>
      <c r="W228"/>
      <c r="X228"/>
      <c r="Y228"/>
      <c r="AC228" t="s">
        <v>11</v>
      </c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V228" s="244"/>
      <c r="AY228" s="244"/>
      <c r="BB228" s="244"/>
      <c r="BE228" s="244"/>
      <c r="BH228" s="244"/>
      <c r="BK228" s="244"/>
      <c r="BN228" s="244"/>
      <c r="BQ228" s="244"/>
      <c r="BT228" s="244"/>
      <c r="BW228" s="244"/>
      <c r="BZ228" s="244"/>
    </row>
    <row r="229" spans="2:84" x14ac:dyDescent="0.25">
      <c r="B229" s="243"/>
      <c r="C229" s="2"/>
      <c r="D229"/>
      <c r="E229"/>
      <c r="F229"/>
      <c r="G229"/>
      <c r="H229"/>
      <c r="I229"/>
      <c r="J229"/>
      <c r="K229"/>
      <c r="L229" t="s">
        <v>881</v>
      </c>
      <c r="M229" s="287">
        <v>0.35629629629629633</v>
      </c>
      <c r="N229"/>
      <c r="O229"/>
      <c r="P229" s="244"/>
      <c r="Q229"/>
      <c r="R229"/>
      <c r="S229"/>
      <c r="T229"/>
      <c r="U229" t="s">
        <v>881</v>
      </c>
      <c r="V229" s="244"/>
      <c r="W229"/>
      <c r="X229"/>
      <c r="Y229"/>
      <c r="AC229" t="s">
        <v>149</v>
      </c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V229" s="244"/>
      <c r="AY229" s="244"/>
      <c r="BB229" s="244"/>
      <c r="BE229" s="244"/>
      <c r="BH229" s="244"/>
      <c r="BK229" s="244"/>
      <c r="BN229" s="244"/>
      <c r="BQ229" s="244"/>
      <c r="BT229" s="244"/>
      <c r="BW229" s="244"/>
      <c r="BZ229" s="244"/>
      <c r="CC229" s="244"/>
      <c r="CF229" s="244"/>
    </row>
    <row r="230" spans="2:84" x14ac:dyDescent="0.25">
      <c r="B230" s="243"/>
      <c r="C230" s="2"/>
      <c r="D230"/>
      <c r="E230"/>
      <c r="F230"/>
      <c r="G230"/>
      <c r="H230"/>
      <c r="I230"/>
      <c r="J230"/>
      <c r="K230"/>
      <c r="L230"/>
      <c r="M230" s="287">
        <v>0.86635416666666665</v>
      </c>
      <c r="N230"/>
      <c r="O230"/>
      <c r="P230" s="244"/>
      <c r="Q230"/>
      <c r="R230"/>
      <c r="S230"/>
      <c r="T230"/>
      <c r="U230"/>
      <c r="V230" s="244"/>
      <c r="W230"/>
      <c r="X230"/>
      <c r="Y230"/>
      <c r="AC230" t="s">
        <v>11</v>
      </c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V230" s="244"/>
      <c r="AY230" s="244"/>
      <c r="BB230" s="244"/>
      <c r="BE230" s="244"/>
      <c r="BH230" s="244"/>
      <c r="BK230" s="244"/>
      <c r="BN230" s="244"/>
      <c r="BQ230" s="244"/>
      <c r="BT230" s="244"/>
      <c r="BW230" s="244"/>
      <c r="BZ230" s="244"/>
    </row>
    <row r="231" spans="2:84" x14ac:dyDescent="0.25">
      <c r="B231" s="243"/>
      <c r="C231" s="2"/>
      <c r="D231"/>
      <c r="E231"/>
      <c r="F231"/>
      <c r="G231"/>
      <c r="H231"/>
      <c r="I231"/>
      <c r="J231"/>
      <c r="K231"/>
      <c r="L231"/>
      <c r="M231" s="287">
        <v>0.86354166666666676</v>
      </c>
      <c r="N231"/>
      <c r="O231"/>
      <c r="P231" s="244"/>
      <c r="Q231"/>
      <c r="R231"/>
      <c r="S231"/>
      <c r="T231"/>
      <c r="U231"/>
      <c r="V231" s="244"/>
      <c r="W231"/>
      <c r="X231"/>
      <c r="Y231"/>
      <c r="AC231" t="s">
        <v>11</v>
      </c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V231" s="244"/>
      <c r="AY231" s="244"/>
      <c r="BB231" s="244"/>
      <c r="BE231" s="244"/>
      <c r="BH231" s="244"/>
      <c r="BK231" s="244"/>
      <c r="BN231" s="244"/>
      <c r="BQ231" s="244"/>
      <c r="BT231" s="244"/>
      <c r="BW231" s="244"/>
      <c r="BZ231" s="244"/>
      <c r="CC231" s="244"/>
    </row>
    <row r="232" spans="2:84" x14ac:dyDescent="0.25">
      <c r="B232" s="243"/>
      <c r="C232" s="2"/>
      <c r="D232"/>
      <c r="E232"/>
      <c r="F232"/>
      <c r="G232"/>
      <c r="H232"/>
      <c r="I232"/>
      <c r="J232"/>
      <c r="K232"/>
      <c r="L232" t="s">
        <v>881</v>
      </c>
      <c r="M232" s="287">
        <v>0.34765046296296293</v>
      </c>
      <c r="N232"/>
      <c r="O232"/>
      <c r="P232" s="244"/>
      <c r="Q232"/>
      <c r="R232"/>
      <c r="S232"/>
      <c r="T232"/>
      <c r="U232" t="s">
        <v>881</v>
      </c>
      <c r="V232" s="244"/>
      <c r="W232"/>
      <c r="X232"/>
      <c r="Y232"/>
      <c r="AC232" t="s">
        <v>149</v>
      </c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V232" s="244"/>
      <c r="AY232" s="244"/>
      <c r="BB232" s="244"/>
      <c r="BE232" s="244"/>
      <c r="BH232" s="244"/>
      <c r="BK232" s="244"/>
      <c r="BN232" s="244"/>
      <c r="BQ232" s="244"/>
      <c r="BT232" s="244"/>
      <c r="BW232" s="244"/>
      <c r="BZ232" s="244"/>
    </row>
    <row r="233" spans="2:84" x14ac:dyDescent="0.25">
      <c r="B233" s="243"/>
      <c r="C233" s="2"/>
      <c r="D233"/>
      <c r="E233"/>
      <c r="F233"/>
      <c r="G233"/>
      <c r="H233"/>
      <c r="I233"/>
      <c r="J233"/>
      <c r="K233"/>
      <c r="L233" t="s">
        <v>881</v>
      </c>
      <c r="M233" s="287">
        <v>0.3629398148148148</v>
      </c>
      <c r="N233"/>
      <c r="O233"/>
      <c r="P233" s="244"/>
      <c r="Q233"/>
      <c r="R233"/>
      <c r="S233"/>
      <c r="T233"/>
      <c r="U233" t="s">
        <v>881</v>
      </c>
      <c r="V233" s="244"/>
      <c r="W233"/>
      <c r="X233"/>
      <c r="Y233"/>
      <c r="AC233" t="s">
        <v>240</v>
      </c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V233" s="244"/>
      <c r="AY233" s="244"/>
      <c r="BB233" s="244"/>
      <c r="BE233" s="244"/>
      <c r="BH233" s="244"/>
      <c r="BK233" s="244"/>
      <c r="BN233" s="244"/>
      <c r="BQ233" s="244"/>
      <c r="BT233" s="244"/>
      <c r="BW233" s="244"/>
      <c r="BZ233" s="244"/>
    </row>
    <row r="234" spans="2:84" x14ac:dyDescent="0.25">
      <c r="B234" s="243"/>
      <c r="C234" s="2"/>
      <c r="D234"/>
      <c r="E234"/>
      <c r="F234"/>
      <c r="G234"/>
      <c r="H234"/>
      <c r="I234"/>
      <c r="J234"/>
      <c r="K234"/>
      <c r="L234" t="s">
        <v>881</v>
      </c>
      <c r="M234" s="287">
        <v>0.36321759259259262</v>
      </c>
      <c r="N234"/>
      <c r="O234"/>
      <c r="P234" s="244"/>
      <c r="Q234"/>
      <c r="R234"/>
      <c r="S234"/>
      <c r="T234"/>
      <c r="U234" t="s">
        <v>881</v>
      </c>
      <c r="V234" s="244"/>
      <c r="W234"/>
      <c r="X234"/>
      <c r="Y234"/>
      <c r="AC234" t="s">
        <v>11</v>
      </c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V234" s="244"/>
      <c r="AY234" s="244"/>
      <c r="BB234" s="244"/>
      <c r="BE234" s="244"/>
      <c r="BH234" s="244"/>
      <c r="BK234" s="244"/>
      <c r="BN234" s="244"/>
      <c r="BQ234" s="244"/>
      <c r="BT234" s="244"/>
      <c r="BW234" s="244"/>
      <c r="BZ234" s="244"/>
    </row>
    <row r="235" spans="2:84" x14ac:dyDescent="0.25">
      <c r="B235" s="243"/>
      <c r="C235" s="2"/>
      <c r="D235"/>
      <c r="E235"/>
      <c r="F235"/>
      <c r="G235"/>
      <c r="H235"/>
      <c r="I235"/>
      <c r="J235"/>
      <c r="K235"/>
      <c r="L235" t="s">
        <v>881</v>
      </c>
      <c r="M235" s="287">
        <v>0.36306712962962967</v>
      </c>
      <c r="N235"/>
      <c r="O235"/>
      <c r="P235" s="244"/>
      <c r="Q235"/>
      <c r="R235"/>
      <c r="S235"/>
      <c r="T235"/>
      <c r="U235" t="s">
        <v>881</v>
      </c>
      <c r="V235" s="244"/>
      <c r="W235"/>
      <c r="X235"/>
      <c r="Y235"/>
      <c r="AC235" t="s">
        <v>149</v>
      </c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V235" s="244"/>
      <c r="AY235" s="244"/>
      <c r="BB235" s="244"/>
      <c r="BE235" s="244"/>
      <c r="BH235" s="244"/>
      <c r="BK235" s="244"/>
      <c r="BN235" s="244"/>
      <c r="BQ235" s="244"/>
      <c r="BT235" s="244"/>
      <c r="BW235" s="244"/>
      <c r="BZ235" s="244"/>
    </row>
    <row r="236" spans="2:84" x14ac:dyDescent="0.25">
      <c r="B236" s="243"/>
      <c r="C236" s="2"/>
      <c r="D236"/>
      <c r="E236"/>
      <c r="F236"/>
      <c r="G236"/>
      <c r="H236"/>
      <c r="I236"/>
      <c r="J236"/>
      <c r="K236"/>
      <c r="L236"/>
      <c r="M236" s="287">
        <v>0.86327546296296298</v>
      </c>
      <c r="N236"/>
      <c r="O236"/>
      <c r="P236" s="244"/>
      <c r="Q236"/>
      <c r="R236"/>
      <c r="S236"/>
      <c r="T236"/>
      <c r="U236"/>
      <c r="V236" s="244"/>
      <c r="W236"/>
      <c r="X236"/>
      <c r="Y236"/>
      <c r="AC236" t="s">
        <v>281</v>
      </c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V236" s="244"/>
      <c r="AY236" s="244"/>
      <c r="BB236" s="244"/>
      <c r="BE236" s="244"/>
      <c r="BH236" s="244"/>
      <c r="BK236" s="244"/>
      <c r="BN236" s="244"/>
      <c r="BQ236" s="244"/>
      <c r="BT236" s="244"/>
      <c r="BW236" s="244"/>
      <c r="BZ236" s="244"/>
    </row>
    <row r="237" spans="2:84" x14ac:dyDescent="0.25">
      <c r="B237" s="243"/>
      <c r="C237" s="2"/>
      <c r="D237"/>
      <c r="E237"/>
      <c r="F237"/>
      <c r="G237"/>
      <c r="H237"/>
      <c r="I237"/>
      <c r="J237"/>
      <c r="K237"/>
      <c r="L237" t="s">
        <v>881</v>
      </c>
      <c r="M237" s="287">
        <v>0.36319444444444443</v>
      </c>
      <c r="N237"/>
      <c r="O237"/>
      <c r="P237" s="244"/>
      <c r="Q237"/>
      <c r="R237"/>
      <c r="S237"/>
      <c r="T237"/>
      <c r="U237" t="s">
        <v>881</v>
      </c>
      <c r="V237" s="244"/>
      <c r="W237"/>
      <c r="X237"/>
      <c r="Y237"/>
      <c r="AC237" t="s">
        <v>240</v>
      </c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V237" s="244"/>
      <c r="AY237" s="244"/>
      <c r="BB237" s="244"/>
      <c r="BE237" s="244"/>
      <c r="BH237" s="244"/>
      <c r="BK237" s="244"/>
      <c r="BN237" s="244"/>
      <c r="BQ237" s="244"/>
      <c r="BT237" s="244"/>
      <c r="BW237" s="244"/>
      <c r="BZ237" s="244"/>
    </row>
    <row r="238" spans="2:84" x14ac:dyDescent="0.25">
      <c r="B238" s="243"/>
      <c r="C238" s="2"/>
      <c r="D238"/>
      <c r="E238"/>
      <c r="F238"/>
      <c r="G238"/>
      <c r="H238"/>
      <c r="I238"/>
      <c r="J238"/>
      <c r="K238"/>
      <c r="L238"/>
      <c r="M238" s="287">
        <v>0.8631712962962963</v>
      </c>
      <c r="N238"/>
      <c r="O238"/>
      <c r="P238" s="244"/>
      <c r="Q238"/>
      <c r="R238"/>
      <c r="S238"/>
      <c r="T238"/>
      <c r="U238"/>
      <c r="V238" s="244"/>
      <c r="W238"/>
      <c r="X238"/>
      <c r="Y238"/>
      <c r="AC238" t="s">
        <v>281</v>
      </c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V238" s="244"/>
      <c r="AY238" s="244"/>
      <c r="BB238" s="244"/>
      <c r="BE238" s="244"/>
      <c r="BH238" s="244"/>
      <c r="BK238" s="244"/>
      <c r="BN238" s="244"/>
      <c r="BQ238" s="244"/>
      <c r="BT238" s="244"/>
      <c r="BW238" s="244"/>
      <c r="BZ238" s="244"/>
    </row>
    <row r="239" spans="2:84" x14ac:dyDescent="0.25">
      <c r="B239" s="243"/>
      <c r="C239" s="2"/>
      <c r="D239"/>
      <c r="E239"/>
      <c r="F239"/>
      <c r="G239"/>
      <c r="H239"/>
      <c r="I239"/>
      <c r="J239"/>
      <c r="K239"/>
      <c r="L239" t="s">
        <v>881</v>
      </c>
      <c r="M239" s="287">
        <v>0.3630902777777778</v>
      </c>
      <c r="N239"/>
      <c r="O239"/>
      <c r="P239" s="244"/>
      <c r="Q239"/>
      <c r="R239"/>
      <c r="S239"/>
      <c r="T239"/>
      <c r="U239" t="s">
        <v>881</v>
      </c>
      <c r="V239" s="244"/>
      <c r="W239"/>
      <c r="X239"/>
      <c r="Y239"/>
      <c r="AC239" t="s">
        <v>11</v>
      </c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V239" s="244"/>
      <c r="AY239" s="244"/>
      <c r="BB239" s="244"/>
      <c r="BE239" s="244"/>
      <c r="BH239" s="244"/>
      <c r="BK239" s="244"/>
      <c r="BN239" s="244"/>
      <c r="BQ239" s="244"/>
      <c r="BT239" s="244"/>
      <c r="BW239" s="244"/>
      <c r="BZ239" s="244"/>
    </row>
    <row r="240" spans="2:84" x14ac:dyDescent="0.25">
      <c r="B240" s="243"/>
      <c r="C240" s="2"/>
      <c r="D240"/>
      <c r="E240"/>
      <c r="F240"/>
      <c r="G240"/>
      <c r="H240"/>
      <c r="I240"/>
      <c r="J240"/>
      <c r="K240"/>
      <c r="L240" t="s">
        <v>881</v>
      </c>
      <c r="M240" s="287">
        <v>0.3633912037037037</v>
      </c>
      <c r="N240"/>
      <c r="O240"/>
      <c r="P240" s="244"/>
      <c r="Q240"/>
      <c r="R240"/>
      <c r="S240"/>
      <c r="T240"/>
      <c r="U240" t="s">
        <v>881</v>
      </c>
      <c r="V240" s="244"/>
      <c r="W240"/>
      <c r="X240"/>
      <c r="Y240"/>
      <c r="AC240" t="s">
        <v>281</v>
      </c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V240" s="244"/>
      <c r="AY240" s="244"/>
      <c r="BB240" s="244"/>
      <c r="BE240" s="244"/>
      <c r="BH240" s="244"/>
      <c r="BK240" s="244"/>
      <c r="BN240" s="244"/>
      <c r="BQ240" s="244"/>
      <c r="BT240" s="244"/>
      <c r="BW240" s="244"/>
      <c r="BZ240" s="244"/>
    </row>
    <row r="241" spans="2:81" x14ac:dyDescent="0.25">
      <c r="B241" s="243"/>
      <c r="C241" s="2"/>
      <c r="D241"/>
      <c r="E241"/>
      <c r="F241"/>
      <c r="G241"/>
      <c r="H241"/>
      <c r="I241"/>
      <c r="J241"/>
      <c r="K241"/>
      <c r="L241" t="s">
        <v>881</v>
      </c>
      <c r="M241" s="287">
        <v>0.35951388888888891</v>
      </c>
      <c r="N241"/>
      <c r="O241"/>
      <c r="P241" s="244"/>
      <c r="Q241"/>
      <c r="R241"/>
      <c r="S241"/>
      <c r="T241"/>
      <c r="U241" t="s">
        <v>881</v>
      </c>
      <c r="V241" s="244"/>
      <c r="W241"/>
      <c r="X241"/>
      <c r="Y241"/>
      <c r="AC241" t="s">
        <v>11</v>
      </c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V241" s="244"/>
      <c r="AY241" s="244"/>
      <c r="BB241" s="244"/>
      <c r="BE241" s="244"/>
      <c r="BH241" s="244"/>
      <c r="BK241" s="244"/>
      <c r="BN241" s="244"/>
      <c r="BQ241" s="244"/>
      <c r="BT241" s="244"/>
      <c r="BW241" s="244"/>
      <c r="BZ241" s="244"/>
    </row>
    <row r="242" spans="2:81" x14ac:dyDescent="0.25">
      <c r="B242" s="243"/>
      <c r="C242" s="2"/>
      <c r="D242"/>
      <c r="E242"/>
      <c r="F242"/>
      <c r="G242"/>
      <c r="H242"/>
      <c r="I242"/>
      <c r="J242"/>
      <c r="K242"/>
      <c r="L242" t="s">
        <v>881</v>
      </c>
      <c r="M242" s="287">
        <v>0.37013888888888885</v>
      </c>
      <c r="N242"/>
      <c r="O242"/>
      <c r="P242" s="244"/>
      <c r="Q242"/>
      <c r="R242"/>
      <c r="S242"/>
      <c r="T242"/>
      <c r="U242" t="s">
        <v>881</v>
      </c>
      <c r="V242" s="244"/>
      <c r="W242"/>
      <c r="X242"/>
      <c r="Y242"/>
      <c r="AC242" t="s">
        <v>11</v>
      </c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V242" s="244"/>
      <c r="AY242" s="244"/>
      <c r="BB242" s="244"/>
      <c r="BE242" s="244"/>
      <c r="BH242" s="244"/>
      <c r="BK242" s="244"/>
      <c r="BN242" s="244"/>
      <c r="BQ242" s="244"/>
      <c r="BT242" s="244"/>
      <c r="BW242" s="244"/>
      <c r="BZ242" s="244"/>
    </row>
    <row r="243" spans="2:81" x14ac:dyDescent="0.25">
      <c r="B243" s="243"/>
      <c r="C243" s="2"/>
      <c r="D243"/>
      <c r="E243"/>
      <c r="F243"/>
      <c r="G243"/>
      <c r="H243"/>
      <c r="I243"/>
      <c r="J243"/>
      <c r="K243"/>
      <c r="L243" t="s">
        <v>881</v>
      </c>
      <c r="M243" s="287">
        <v>0.36344907407407406</v>
      </c>
      <c r="N243"/>
      <c r="O243"/>
      <c r="P243" s="244"/>
      <c r="Q243"/>
      <c r="R243"/>
      <c r="S243"/>
      <c r="T243"/>
      <c r="U243" t="s">
        <v>881</v>
      </c>
      <c r="V243" s="244"/>
      <c r="W243"/>
      <c r="X243"/>
      <c r="Y243"/>
      <c r="AC243" t="s">
        <v>11</v>
      </c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V243" s="244"/>
      <c r="AY243" s="244"/>
      <c r="BB243" s="244"/>
      <c r="BE243" s="244"/>
      <c r="BH243" s="244"/>
      <c r="BK243" s="244"/>
      <c r="BN243" s="244"/>
      <c r="BQ243" s="244"/>
      <c r="BT243" s="244"/>
      <c r="BW243" s="244"/>
      <c r="BZ243" s="244"/>
    </row>
    <row r="244" spans="2:81" x14ac:dyDescent="0.25">
      <c r="B244" s="243"/>
      <c r="C244" s="2"/>
      <c r="D244"/>
      <c r="E244"/>
      <c r="F244"/>
      <c r="G244"/>
      <c r="H244"/>
      <c r="I244"/>
      <c r="J244"/>
      <c r="K244"/>
      <c r="L244" t="s">
        <v>881</v>
      </c>
      <c r="M244" s="287">
        <v>0.3636921296296296</v>
      </c>
      <c r="N244"/>
      <c r="O244"/>
      <c r="P244" s="244"/>
      <c r="Q244"/>
      <c r="R244"/>
      <c r="S244"/>
      <c r="T244"/>
      <c r="U244" t="s">
        <v>881</v>
      </c>
      <c r="V244" s="244"/>
      <c r="W244"/>
      <c r="X244"/>
      <c r="Y244"/>
      <c r="AC244" t="s">
        <v>240</v>
      </c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V244" s="244"/>
      <c r="AY244" s="244"/>
      <c r="BB244" s="244"/>
      <c r="BE244" s="244"/>
      <c r="BH244" s="244"/>
      <c r="BK244" s="244"/>
      <c r="BN244" s="244"/>
      <c r="BQ244" s="244"/>
      <c r="BT244" s="244"/>
      <c r="BW244" s="244"/>
      <c r="BZ244" s="244"/>
    </row>
    <row r="245" spans="2:81" x14ac:dyDescent="0.25">
      <c r="B245" s="243"/>
      <c r="C245" s="2"/>
      <c r="D245"/>
      <c r="E245"/>
      <c r="F245"/>
      <c r="G245"/>
      <c r="H245"/>
      <c r="I245"/>
      <c r="J245"/>
      <c r="K245"/>
      <c r="L245" t="s">
        <v>881</v>
      </c>
      <c r="M245" s="287">
        <v>0.36335648148148153</v>
      </c>
      <c r="N245"/>
      <c r="O245"/>
      <c r="P245" s="244"/>
      <c r="Q245"/>
      <c r="R245"/>
      <c r="S245"/>
      <c r="T245"/>
      <c r="U245" t="s">
        <v>881</v>
      </c>
      <c r="V245" s="244"/>
      <c r="W245"/>
      <c r="X245"/>
      <c r="Y245"/>
      <c r="AC245" t="s">
        <v>281</v>
      </c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V245" s="244"/>
      <c r="AY245" s="244"/>
      <c r="BB245" s="244"/>
      <c r="BE245" s="244"/>
      <c r="BH245" s="244"/>
      <c r="BK245" s="244"/>
      <c r="BN245" s="244"/>
      <c r="BQ245" s="244"/>
      <c r="BT245" s="244"/>
      <c r="BW245" s="244"/>
      <c r="BZ245" s="244"/>
      <c r="CC245" s="244"/>
    </row>
    <row r="246" spans="2:81" x14ac:dyDescent="0.25">
      <c r="B246" s="243"/>
      <c r="C246" s="2"/>
      <c r="D246"/>
      <c r="E246"/>
      <c r="F246"/>
      <c r="G246"/>
      <c r="H246"/>
      <c r="I246"/>
      <c r="J246"/>
      <c r="K246"/>
      <c r="L246" t="s">
        <v>881</v>
      </c>
      <c r="M246" s="287">
        <v>0.3684837962962963</v>
      </c>
      <c r="N246"/>
      <c r="O246"/>
      <c r="P246" s="244"/>
      <c r="Q246"/>
      <c r="R246"/>
      <c r="S246"/>
      <c r="T246"/>
      <c r="U246" t="s">
        <v>881</v>
      </c>
      <c r="V246" s="244"/>
      <c r="W246"/>
      <c r="X246"/>
      <c r="Y246"/>
      <c r="AC246" t="s">
        <v>281</v>
      </c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V246" s="244"/>
      <c r="AY246" s="244"/>
      <c r="BB246" s="244"/>
      <c r="BE246" s="244"/>
      <c r="BH246" s="244"/>
      <c r="BK246" s="244"/>
      <c r="BN246" s="244"/>
      <c r="BQ246" s="244"/>
      <c r="BT246" s="244"/>
      <c r="BW246" s="244"/>
      <c r="BZ246" s="244"/>
    </row>
    <row r="247" spans="2:81" x14ac:dyDescent="0.25">
      <c r="B247" s="243"/>
      <c r="C247" s="2"/>
      <c r="D247"/>
      <c r="E247"/>
      <c r="F247"/>
      <c r="G247"/>
      <c r="H247"/>
      <c r="I247"/>
      <c r="J247"/>
      <c r="K247"/>
      <c r="L247" t="s">
        <v>881</v>
      </c>
      <c r="M247" s="287">
        <v>0.36296296296296293</v>
      </c>
      <c r="N247"/>
      <c r="O247"/>
      <c r="P247" s="244"/>
      <c r="Q247"/>
      <c r="R247"/>
      <c r="S247"/>
      <c r="T247"/>
      <c r="U247" t="s">
        <v>881</v>
      </c>
      <c r="V247" s="244"/>
      <c r="W247"/>
      <c r="X247"/>
      <c r="Y247"/>
      <c r="AC247" t="s">
        <v>240</v>
      </c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V247" s="244"/>
      <c r="AY247" s="244"/>
      <c r="BB247" s="244"/>
      <c r="BE247" s="244"/>
      <c r="BH247" s="244"/>
      <c r="BK247" s="244"/>
      <c r="BN247" s="244"/>
      <c r="BQ247" s="244"/>
      <c r="BT247" s="244"/>
      <c r="BW247" s="244"/>
      <c r="BZ247" s="244"/>
    </row>
    <row r="248" spans="2:81" x14ac:dyDescent="0.25">
      <c r="B248" s="243"/>
      <c r="C248" s="2"/>
      <c r="D248"/>
      <c r="E248"/>
      <c r="F248"/>
      <c r="G248"/>
      <c r="H248"/>
      <c r="I248"/>
      <c r="J248"/>
      <c r="K248"/>
      <c r="L248"/>
      <c r="M248" s="287">
        <v>0.86342592592592593</v>
      </c>
      <c r="N248"/>
      <c r="O248"/>
      <c r="P248" s="244"/>
      <c r="Q248"/>
      <c r="R248"/>
      <c r="S248"/>
      <c r="T248"/>
      <c r="U248"/>
      <c r="V248" s="244"/>
      <c r="W248"/>
      <c r="X248"/>
      <c r="Y248"/>
      <c r="AC248" t="s">
        <v>281</v>
      </c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V248" s="244"/>
      <c r="AY248" s="244"/>
      <c r="BB248" s="244"/>
      <c r="BE248" s="244"/>
      <c r="BH248" s="244"/>
      <c r="BK248" s="244"/>
      <c r="BN248" s="244"/>
      <c r="BQ248" s="244"/>
      <c r="BT248" s="244"/>
      <c r="BW248" s="244"/>
      <c r="BZ248" s="244"/>
    </row>
    <row r="249" spans="2:81" x14ac:dyDescent="0.25">
      <c r="B249" s="243"/>
      <c r="C249" s="2"/>
      <c r="D249"/>
      <c r="E249"/>
      <c r="F249"/>
      <c r="G249"/>
      <c r="H249"/>
      <c r="I249"/>
      <c r="J249"/>
      <c r="K249"/>
      <c r="L249"/>
      <c r="M249" s="287">
        <v>0.99998842592592585</v>
      </c>
      <c r="N249"/>
      <c r="O249"/>
      <c r="P249" s="244"/>
      <c r="Q249"/>
      <c r="R249"/>
      <c r="S249"/>
      <c r="T249"/>
      <c r="U249"/>
      <c r="V249" s="244"/>
      <c r="W249"/>
      <c r="X249"/>
      <c r="Y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V249" s="244"/>
      <c r="AY249" s="244"/>
      <c r="BB249" s="244"/>
      <c r="BE249" s="244"/>
      <c r="BH249" s="244"/>
      <c r="BK249" s="244"/>
      <c r="BN249" s="244"/>
      <c r="BQ249" s="244"/>
      <c r="BT249" s="244"/>
      <c r="BW249" s="244"/>
      <c r="BZ249" s="244"/>
    </row>
    <row r="250" spans="2:81" x14ac:dyDescent="0.25">
      <c r="B250" s="243"/>
      <c r="C250" s="2"/>
      <c r="D250"/>
      <c r="E250"/>
      <c r="F250"/>
      <c r="G250"/>
      <c r="H250"/>
      <c r="I250"/>
      <c r="J250"/>
      <c r="K250"/>
      <c r="L250"/>
      <c r="M250" s="287">
        <v>0.87587962962962962</v>
      </c>
      <c r="N250"/>
      <c r="O250"/>
      <c r="P250" s="244"/>
      <c r="Q250"/>
      <c r="R250"/>
      <c r="S250"/>
      <c r="T250"/>
      <c r="U250"/>
      <c r="V250" s="244"/>
      <c r="W250"/>
      <c r="X250"/>
      <c r="Y250"/>
      <c r="AC250" t="s">
        <v>11</v>
      </c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V250" s="244"/>
      <c r="AY250" s="244"/>
      <c r="BB250" s="244"/>
      <c r="BE250" s="244"/>
      <c r="BH250" s="244"/>
      <c r="BK250" s="244"/>
      <c r="BN250" s="244"/>
      <c r="BQ250" s="244"/>
      <c r="BT250" s="244"/>
      <c r="BW250" s="244"/>
      <c r="BZ250" s="244"/>
    </row>
    <row r="251" spans="2:81" x14ac:dyDescent="0.25">
      <c r="B251" s="243"/>
      <c r="C251" s="2"/>
      <c r="D251"/>
      <c r="E251"/>
      <c r="F251"/>
      <c r="G251"/>
      <c r="H251"/>
      <c r="I251"/>
      <c r="J251"/>
      <c r="K251"/>
      <c r="L251" t="s">
        <v>881</v>
      </c>
      <c r="M251" s="287">
        <v>0.36986111111111114</v>
      </c>
      <c r="N251"/>
      <c r="O251"/>
      <c r="P251" s="244"/>
      <c r="Q251"/>
      <c r="R251"/>
      <c r="S251"/>
      <c r="T251"/>
      <c r="U251" t="s">
        <v>881</v>
      </c>
      <c r="V251" s="244"/>
      <c r="W251"/>
      <c r="X251"/>
      <c r="Y251"/>
      <c r="AC251" t="s">
        <v>149</v>
      </c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V251" s="244"/>
      <c r="AY251" s="244"/>
      <c r="BB251" s="244"/>
      <c r="BE251" s="244"/>
      <c r="BH251" s="244"/>
      <c r="BK251" s="244"/>
      <c r="BN251" s="244"/>
      <c r="BQ251" s="244"/>
      <c r="BT251" s="244"/>
      <c r="BW251" s="244"/>
      <c r="BZ251" s="244"/>
    </row>
    <row r="252" spans="2:81" x14ac:dyDescent="0.25">
      <c r="B252" s="243"/>
      <c r="C252" s="2"/>
      <c r="D252"/>
      <c r="E252"/>
      <c r="F252"/>
      <c r="G252"/>
      <c r="H252"/>
      <c r="I252"/>
      <c r="J252"/>
      <c r="K252"/>
      <c r="L252" t="s">
        <v>881</v>
      </c>
      <c r="M252" s="287">
        <v>0.37547453703703698</v>
      </c>
      <c r="N252"/>
      <c r="O252"/>
      <c r="P252" s="244"/>
      <c r="Q252"/>
      <c r="R252"/>
      <c r="S252"/>
      <c r="T252"/>
      <c r="U252" t="s">
        <v>881</v>
      </c>
      <c r="V252" s="244"/>
      <c r="W252"/>
      <c r="X252"/>
      <c r="Y252"/>
      <c r="AC252" t="s">
        <v>11</v>
      </c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V252" s="244"/>
      <c r="AY252" s="244"/>
      <c r="BB252" s="244"/>
      <c r="BE252" s="244"/>
      <c r="BH252" s="244"/>
      <c r="BK252" s="244"/>
      <c r="BN252" s="244"/>
      <c r="BQ252" s="244"/>
      <c r="BT252" s="244"/>
      <c r="BW252" s="244"/>
      <c r="BZ252" s="244"/>
    </row>
    <row r="253" spans="2:81" x14ac:dyDescent="0.25">
      <c r="B253" s="243"/>
      <c r="C253" s="2"/>
      <c r="D253"/>
      <c r="E253"/>
      <c r="F253"/>
      <c r="G253"/>
      <c r="H253"/>
      <c r="I253"/>
      <c r="J253"/>
      <c r="K253"/>
      <c r="L253" t="s">
        <v>881</v>
      </c>
      <c r="M253" s="287">
        <v>0.37160879629629634</v>
      </c>
      <c r="N253"/>
      <c r="O253"/>
      <c r="P253" s="244"/>
      <c r="Q253"/>
      <c r="R253"/>
      <c r="S253"/>
      <c r="T253"/>
      <c r="U253" t="s">
        <v>881</v>
      </c>
      <c r="V253" s="244"/>
      <c r="W253"/>
      <c r="X253"/>
      <c r="Y253"/>
      <c r="AC253" t="s">
        <v>240</v>
      </c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V253" s="244"/>
      <c r="AY253" s="244"/>
      <c r="BB253" s="244"/>
      <c r="BE253" s="244"/>
      <c r="BH253" s="244"/>
      <c r="BK253" s="244"/>
      <c r="BN253" s="244"/>
      <c r="BQ253" s="244"/>
      <c r="BT253" s="244"/>
      <c r="BW253" s="244"/>
      <c r="BZ253" s="244"/>
    </row>
    <row r="254" spans="2:81" x14ac:dyDescent="0.25">
      <c r="B254" s="243"/>
      <c r="C254" s="2"/>
      <c r="D254"/>
      <c r="E254"/>
      <c r="F254"/>
      <c r="G254"/>
      <c r="H254"/>
      <c r="I254"/>
      <c r="J254"/>
      <c r="K254"/>
      <c r="L254" t="s">
        <v>881</v>
      </c>
      <c r="M254" s="287">
        <v>0.3758333333333333</v>
      </c>
      <c r="N254"/>
      <c r="O254"/>
      <c r="P254" s="244"/>
      <c r="Q254"/>
      <c r="R254"/>
      <c r="S254"/>
      <c r="T254"/>
      <c r="U254" t="s">
        <v>881</v>
      </c>
      <c r="V254" s="244"/>
      <c r="W254"/>
      <c r="X254"/>
      <c r="Y254"/>
      <c r="AC254" t="s">
        <v>281</v>
      </c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V254" s="244"/>
      <c r="AY254" s="244"/>
      <c r="BB254" s="244"/>
      <c r="BE254" s="244"/>
      <c r="BH254" s="244"/>
      <c r="BK254" s="244"/>
      <c r="BN254" s="244"/>
      <c r="BQ254" s="244"/>
      <c r="BT254" s="244"/>
      <c r="BW254" s="244"/>
      <c r="BZ254" s="244"/>
    </row>
    <row r="255" spans="2:81" x14ac:dyDescent="0.25">
      <c r="B255" s="243"/>
      <c r="C255" s="2"/>
      <c r="D255"/>
      <c r="E255"/>
      <c r="F255"/>
      <c r="G255"/>
      <c r="H255"/>
      <c r="I255"/>
      <c r="J255"/>
      <c r="K255"/>
      <c r="L255" t="s">
        <v>881</v>
      </c>
      <c r="M255" s="287">
        <v>0.37745370370370374</v>
      </c>
      <c r="N255"/>
      <c r="O255"/>
      <c r="P255" s="244"/>
      <c r="Q255"/>
      <c r="R255"/>
      <c r="S255"/>
      <c r="T255"/>
      <c r="U255" t="s">
        <v>881</v>
      </c>
      <c r="V255" s="244"/>
      <c r="W255"/>
      <c r="X255"/>
      <c r="Y255"/>
      <c r="AC255" t="s">
        <v>281</v>
      </c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V255" s="244"/>
      <c r="AY255" s="244"/>
      <c r="BB255" s="244"/>
      <c r="BE255" s="244"/>
      <c r="BH255" s="244"/>
      <c r="BK255" s="244"/>
      <c r="BN255" s="244"/>
      <c r="BQ255" s="244"/>
      <c r="BT255" s="244"/>
      <c r="BW255" s="244"/>
      <c r="BZ255" s="244"/>
    </row>
    <row r="256" spans="2:81" x14ac:dyDescent="0.25">
      <c r="B256" s="243"/>
      <c r="C256" s="2"/>
      <c r="D256"/>
      <c r="E256"/>
      <c r="F256"/>
      <c r="G256"/>
      <c r="H256"/>
      <c r="I256"/>
      <c r="J256"/>
      <c r="K256"/>
      <c r="L256" t="s">
        <v>881</v>
      </c>
      <c r="M256" s="287">
        <v>0.37516203703703704</v>
      </c>
      <c r="N256"/>
      <c r="O256"/>
      <c r="P256" s="244"/>
      <c r="Q256"/>
      <c r="R256"/>
      <c r="S256"/>
      <c r="T256"/>
      <c r="U256" t="s">
        <v>881</v>
      </c>
      <c r="V256" s="244"/>
      <c r="W256"/>
      <c r="X256"/>
      <c r="Y256"/>
      <c r="AC256" t="s">
        <v>240</v>
      </c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V256" s="244"/>
      <c r="AY256" s="244"/>
      <c r="BB256" s="244"/>
      <c r="BE256" s="244"/>
      <c r="BH256" s="244"/>
      <c r="BK256" s="244"/>
      <c r="BN256" s="244"/>
      <c r="BQ256" s="244"/>
      <c r="BT256" s="244"/>
      <c r="BW256" s="244"/>
      <c r="BZ256" s="244"/>
    </row>
    <row r="257" spans="2:90" x14ac:dyDescent="0.25">
      <c r="B257" s="243"/>
      <c r="C257" s="2"/>
      <c r="D257"/>
      <c r="E257"/>
      <c r="F257"/>
      <c r="G257"/>
      <c r="H257"/>
      <c r="I257"/>
      <c r="J257"/>
      <c r="K257"/>
      <c r="L257" t="s">
        <v>881</v>
      </c>
      <c r="M257" s="287">
        <v>0.37351851851851853</v>
      </c>
      <c r="N257"/>
      <c r="O257"/>
      <c r="P257" s="244"/>
      <c r="Q257"/>
      <c r="R257"/>
      <c r="S257"/>
      <c r="T257"/>
      <c r="U257" t="s">
        <v>881</v>
      </c>
      <c r="V257" s="244"/>
      <c r="W257"/>
      <c r="X257"/>
      <c r="Y257"/>
      <c r="AC257" t="s">
        <v>152</v>
      </c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V257" s="244"/>
      <c r="AY257" s="244"/>
      <c r="BB257" s="244"/>
      <c r="BE257" s="244"/>
      <c r="BH257" s="244"/>
      <c r="BK257" s="244"/>
      <c r="BN257" s="244"/>
      <c r="BQ257" s="244"/>
      <c r="BT257" s="244"/>
      <c r="BW257" s="244"/>
      <c r="BZ257" s="244"/>
      <c r="CC257" s="244"/>
      <c r="CF257" s="244"/>
      <c r="CI257" s="244"/>
      <c r="CL257" s="244"/>
    </row>
    <row r="258" spans="2:90" x14ac:dyDescent="0.25">
      <c r="B258" s="243"/>
      <c r="C258" s="2"/>
      <c r="D258"/>
      <c r="E258"/>
      <c r="F258"/>
      <c r="G258"/>
      <c r="H258"/>
      <c r="I258"/>
      <c r="J258"/>
      <c r="K258"/>
      <c r="L258" t="s">
        <v>881</v>
      </c>
      <c r="M258" s="287">
        <v>0.37730324074074079</v>
      </c>
      <c r="N258"/>
      <c r="O258"/>
      <c r="P258" s="244"/>
      <c r="Q258"/>
      <c r="R258"/>
      <c r="S258"/>
      <c r="T258"/>
      <c r="U258" t="s">
        <v>881</v>
      </c>
      <c r="V258" s="244"/>
      <c r="W258"/>
      <c r="X258"/>
      <c r="Y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V258" s="244"/>
      <c r="AY258" s="244"/>
      <c r="BB258" s="244"/>
      <c r="BE258" s="244"/>
      <c r="BH258" s="244"/>
      <c r="BK258" s="244"/>
      <c r="BN258" s="244"/>
      <c r="BQ258" s="244"/>
      <c r="BT258" s="244"/>
      <c r="BW258" s="244"/>
      <c r="BZ258" s="244"/>
    </row>
    <row r="259" spans="2:90" x14ac:dyDescent="0.25">
      <c r="B259" s="243"/>
      <c r="C259" s="2"/>
      <c r="D259"/>
      <c r="E259"/>
      <c r="F259"/>
      <c r="G259"/>
      <c r="H259"/>
      <c r="I259"/>
      <c r="J259"/>
      <c r="K259"/>
      <c r="L259" t="s">
        <v>881</v>
      </c>
      <c r="M259" s="287">
        <v>0.37000000000000005</v>
      </c>
      <c r="N259"/>
      <c r="O259"/>
      <c r="P259" s="244"/>
      <c r="Q259"/>
      <c r="R259"/>
      <c r="S259"/>
      <c r="T259"/>
      <c r="U259" t="s">
        <v>881</v>
      </c>
      <c r="V259" s="244"/>
      <c r="W259"/>
      <c r="X259"/>
      <c r="Y259"/>
      <c r="AC259" t="s">
        <v>240</v>
      </c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V259" s="244"/>
      <c r="AY259" s="244"/>
      <c r="BB259" s="244"/>
      <c r="BE259" s="244"/>
      <c r="BH259" s="244"/>
      <c r="BK259" s="244"/>
      <c r="BN259" s="244"/>
      <c r="BQ259" s="244"/>
      <c r="BT259" s="244"/>
      <c r="BW259" s="244"/>
      <c r="BZ259" s="244"/>
      <c r="CC259" s="244"/>
      <c r="CF259" s="244"/>
      <c r="CI259" s="244"/>
      <c r="CL259" s="244"/>
    </row>
    <row r="260" spans="2:90" x14ac:dyDescent="0.25">
      <c r="B260" s="243"/>
      <c r="C260" s="2"/>
      <c r="D260"/>
      <c r="E260"/>
      <c r="F260"/>
      <c r="G260"/>
      <c r="H260"/>
      <c r="I260"/>
      <c r="J260"/>
      <c r="K260"/>
      <c r="L260" t="s">
        <v>881</v>
      </c>
      <c r="M260" s="287">
        <v>0.36995370370370373</v>
      </c>
      <c r="N260"/>
      <c r="O260"/>
      <c r="P260" s="244"/>
      <c r="Q260"/>
      <c r="R260"/>
      <c r="S260"/>
      <c r="T260"/>
      <c r="U260" t="s">
        <v>881</v>
      </c>
      <c r="V260" s="244"/>
      <c r="W260"/>
      <c r="X260"/>
      <c r="Y260"/>
      <c r="AC260" t="s">
        <v>240</v>
      </c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V260" s="244"/>
      <c r="AY260" s="244"/>
      <c r="BB260" s="244"/>
      <c r="BE260" s="244"/>
      <c r="BH260" s="244"/>
      <c r="BK260" s="244"/>
      <c r="BN260" s="244"/>
      <c r="BQ260" s="244"/>
      <c r="BT260" s="244"/>
      <c r="BW260" s="244"/>
      <c r="BZ260" s="244"/>
      <c r="CC260" s="244"/>
      <c r="CF260" s="244"/>
      <c r="CI260" s="244"/>
      <c r="CL260" s="244"/>
    </row>
    <row r="261" spans="2:90" x14ac:dyDescent="0.25">
      <c r="B261" s="243"/>
      <c r="C261" s="2"/>
      <c r="D261"/>
      <c r="E261"/>
      <c r="F261"/>
      <c r="G261"/>
      <c r="H261"/>
      <c r="I261"/>
      <c r="J261"/>
      <c r="K261"/>
      <c r="L261" t="s">
        <v>881</v>
      </c>
      <c r="M261" s="287">
        <v>0.37025462962962963</v>
      </c>
      <c r="N261"/>
      <c r="O261"/>
      <c r="P261" s="244"/>
      <c r="Q261"/>
      <c r="R261"/>
      <c r="S261"/>
      <c r="T261"/>
      <c r="U261" t="s">
        <v>881</v>
      </c>
      <c r="V261" s="244"/>
      <c r="W261"/>
      <c r="X261"/>
      <c r="Y261"/>
      <c r="AC261" t="s">
        <v>13</v>
      </c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V261" s="244"/>
      <c r="AY261" s="244"/>
      <c r="BB261" s="244"/>
      <c r="BE261" s="244"/>
      <c r="BH261" s="244"/>
      <c r="BK261" s="244"/>
      <c r="BN261" s="244"/>
      <c r="BQ261" s="244"/>
      <c r="BT261" s="244"/>
      <c r="BW261" s="244"/>
      <c r="BZ261" s="244"/>
      <c r="CC261" s="244"/>
      <c r="CF261" s="244"/>
      <c r="CI261" s="244"/>
      <c r="CL261" s="244"/>
    </row>
    <row r="262" spans="2:90" x14ac:dyDescent="0.25">
      <c r="B262" s="243"/>
      <c r="C262" s="2"/>
      <c r="D262"/>
      <c r="E262"/>
      <c r="F262"/>
      <c r="G262"/>
      <c r="H262"/>
      <c r="I262"/>
      <c r="J262"/>
      <c r="K262"/>
      <c r="L262" t="s">
        <v>881</v>
      </c>
      <c r="M262" s="287">
        <v>0.37349537037037034</v>
      </c>
      <c r="N262"/>
      <c r="O262"/>
      <c r="P262" s="244"/>
      <c r="Q262"/>
      <c r="R262"/>
      <c r="S262"/>
      <c r="T262"/>
      <c r="U262" t="s">
        <v>881</v>
      </c>
      <c r="V262" s="244"/>
      <c r="W262"/>
      <c r="X262"/>
      <c r="Y262"/>
      <c r="AC262" t="s">
        <v>152</v>
      </c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V262" s="244"/>
      <c r="AY262" s="244"/>
      <c r="BB262" s="244"/>
      <c r="BE262" s="244"/>
      <c r="BH262" s="244"/>
      <c r="BK262" s="244"/>
      <c r="BN262" s="244"/>
      <c r="BQ262" s="244"/>
      <c r="BT262" s="244"/>
      <c r="BW262" s="244"/>
      <c r="BZ262" s="244"/>
      <c r="CC262" s="244"/>
      <c r="CF262" s="244"/>
      <c r="CI262" s="244"/>
      <c r="CL262" s="244"/>
    </row>
    <row r="263" spans="2:90" x14ac:dyDescent="0.25">
      <c r="B263" s="243"/>
      <c r="C263" s="2"/>
      <c r="D263"/>
      <c r="E263"/>
      <c r="F263"/>
      <c r="G263"/>
      <c r="H263"/>
      <c r="I263"/>
      <c r="J263"/>
      <c r="K263"/>
      <c r="L263" t="s">
        <v>881</v>
      </c>
      <c r="M263" s="287">
        <v>0.3661342592592593</v>
      </c>
      <c r="N263"/>
      <c r="O263"/>
      <c r="P263" s="244"/>
      <c r="Q263"/>
      <c r="R263"/>
      <c r="S263"/>
      <c r="T263"/>
      <c r="U263" t="s">
        <v>881</v>
      </c>
      <c r="V263" s="244"/>
      <c r="W263"/>
      <c r="X263"/>
      <c r="Y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V263" s="244"/>
      <c r="AY263" s="244"/>
      <c r="BB263" s="244"/>
      <c r="BE263" s="244"/>
      <c r="BH263" s="244"/>
      <c r="BK263" s="244"/>
      <c r="BN263" s="244"/>
      <c r="BQ263" s="244"/>
      <c r="BT263" s="244"/>
      <c r="BW263" s="244"/>
      <c r="BZ263" s="244"/>
      <c r="CC263" s="244"/>
      <c r="CF263" s="244"/>
      <c r="CI263" s="244"/>
      <c r="CL263" s="244"/>
    </row>
    <row r="264" spans="2:90" x14ac:dyDescent="0.25">
      <c r="B264" s="243"/>
      <c r="C264" s="2"/>
      <c r="D264"/>
      <c r="E264"/>
      <c r="F264"/>
      <c r="G264"/>
      <c r="H264"/>
      <c r="I264"/>
      <c r="J264"/>
      <c r="K264"/>
      <c r="L264" t="s">
        <v>881</v>
      </c>
      <c r="M264" s="287">
        <v>0.3755324074074074</v>
      </c>
      <c r="N264"/>
      <c r="O264"/>
      <c r="P264" s="244"/>
      <c r="Q264"/>
      <c r="R264"/>
      <c r="S264"/>
      <c r="T264"/>
      <c r="U264" t="s">
        <v>881</v>
      </c>
      <c r="V264" s="244"/>
      <c r="W264"/>
      <c r="X264"/>
      <c r="Y264"/>
      <c r="AC264" t="s">
        <v>240</v>
      </c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V264" s="244"/>
      <c r="AY264" s="244"/>
      <c r="BB264" s="244"/>
      <c r="BE264" s="244"/>
      <c r="BH264" s="244"/>
    </row>
    <row r="265" spans="2:90" x14ac:dyDescent="0.25">
      <c r="B265" s="243"/>
      <c r="C265" s="2"/>
      <c r="D265"/>
      <c r="E265"/>
      <c r="F265"/>
      <c r="G265"/>
      <c r="H265"/>
      <c r="I265"/>
      <c r="J265"/>
      <c r="K265"/>
      <c r="L265" t="s">
        <v>881</v>
      </c>
      <c r="M265" s="287">
        <v>0.3699884259259259</v>
      </c>
      <c r="N265"/>
      <c r="O265"/>
      <c r="P265" s="244"/>
      <c r="Q265"/>
      <c r="R265"/>
      <c r="S265"/>
      <c r="T265"/>
      <c r="U265" t="s">
        <v>881</v>
      </c>
      <c r="V265" s="244"/>
      <c r="W265"/>
      <c r="X265"/>
      <c r="Y265"/>
      <c r="AC265" t="s">
        <v>281</v>
      </c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V265" s="244"/>
      <c r="AY265" s="244"/>
      <c r="BB265" s="244"/>
      <c r="BE265" s="244"/>
      <c r="BH265" s="244"/>
      <c r="BK265" s="244"/>
      <c r="BN265" s="244"/>
      <c r="BQ265" s="244"/>
      <c r="BT265" s="244"/>
      <c r="BW265" s="244"/>
      <c r="BZ265" s="244"/>
      <c r="CC265" s="244"/>
      <c r="CF265" s="244"/>
      <c r="CI265" s="244"/>
      <c r="CL265" s="244"/>
    </row>
    <row r="266" spans="2:90" x14ac:dyDescent="0.25">
      <c r="B266" s="243"/>
      <c r="C266" s="2"/>
      <c r="D266"/>
      <c r="E266"/>
      <c r="F266"/>
      <c r="G266"/>
      <c r="H266"/>
      <c r="I266"/>
      <c r="J266"/>
      <c r="K266"/>
      <c r="L266"/>
      <c r="M266" s="287">
        <v>0.87519675925925933</v>
      </c>
      <c r="N266"/>
      <c r="O266"/>
      <c r="P266" s="244"/>
      <c r="Q266"/>
      <c r="R266"/>
      <c r="S266"/>
      <c r="T266"/>
      <c r="U266"/>
      <c r="V266" s="244"/>
      <c r="W266"/>
      <c r="X266"/>
      <c r="Y266"/>
      <c r="AC266" t="s">
        <v>281</v>
      </c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V266" s="244"/>
      <c r="AY266" s="244"/>
      <c r="BB266" s="244"/>
      <c r="BE266" s="244"/>
      <c r="BH266" s="244"/>
      <c r="BK266" s="244"/>
      <c r="BN266" s="244"/>
      <c r="BQ266" s="244"/>
      <c r="BT266" s="244"/>
      <c r="BW266" s="244"/>
      <c r="BZ266" s="244"/>
    </row>
    <row r="267" spans="2:90" x14ac:dyDescent="0.25">
      <c r="B267" s="243"/>
      <c r="C267" s="2"/>
      <c r="D267"/>
      <c r="E267"/>
      <c r="F267"/>
      <c r="G267"/>
      <c r="H267"/>
      <c r="I267"/>
      <c r="J267"/>
      <c r="K267"/>
      <c r="L267" t="s">
        <v>881</v>
      </c>
      <c r="M267" s="287">
        <v>0.37398148148148147</v>
      </c>
      <c r="N267"/>
      <c r="O267"/>
      <c r="P267" s="244"/>
      <c r="Q267"/>
      <c r="R267"/>
      <c r="S267"/>
      <c r="T267"/>
      <c r="U267" t="s">
        <v>881</v>
      </c>
      <c r="V267" s="244"/>
      <c r="W267"/>
      <c r="X267"/>
      <c r="Y267"/>
      <c r="AC267" t="s">
        <v>240</v>
      </c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V267" s="244"/>
      <c r="AY267" s="244"/>
      <c r="BB267" s="244"/>
      <c r="BE267" s="244"/>
      <c r="BH267" s="244"/>
      <c r="BK267" s="244"/>
      <c r="BN267" s="244"/>
      <c r="BQ267" s="244"/>
      <c r="BT267" s="244"/>
      <c r="BW267" s="244"/>
      <c r="BZ267" s="244"/>
    </row>
    <row r="268" spans="2:90" x14ac:dyDescent="0.25">
      <c r="B268" s="243"/>
      <c r="C268" s="2"/>
      <c r="D268"/>
      <c r="E268"/>
      <c r="F268"/>
      <c r="G268"/>
      <c r="H268"/>
      <c r="I268"/>
      <c r="J268"/>
      <c r="K268"/>
      <c r="L268" t="s">
        <v>881</v>
      </c>
      <c r="M268" s="287">
        <v>0.37346064814814817</v>
      </c>
      <c r="N268"/>
      <c r="O268"/>
      <c r="P268" s="244"/>
      <c r="Q268"/>
      <c r="R268"/>
      <c r="S268"/>
      <c r="T268"/>
      <c r="U268" t="s">
        <v>881</v>
      </c>
      <c r="V268" s="244"/>
      <c r="W268"/>
      <c r="X268"/>
      <c r="Y268"/>
      <c r="AC268" t="s">
        <v>152</v>
      </c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V268" s="244"/>
      <c r="AY268" s="244"/>
      <c r="BB268" s="244"/>
      <c r="BE268" s="244"/>
      <c r="BH268" s="244"/>
      <c r="BK268" s="244"/>
      <c r="BN268" s="244"/>
      <c r="BQ268" s="244"/>
      <c r="BT268" s="244"/>
      <c r="BW268" s="244"/>
      <c r="BZ268" s="244"/>
      <c r="CC268" s="244"/>
      <c r="CF268" s="244"/>
      <c r="CI268" s="244"/>
      <c r="CL268" s="244"/>
    </row>
    <row r="269" spans="2:90" x14ac:dyDescent="0.25">
      <c r="B269" s="243"/>
      <c r="C269" s="2"/>
      <c r="D269"/>
      <c r="E269"/>
      <c r="F269"/>
      <c r="G269"/>
      <c r="H269"/>
      <c r="I269"/>
      <c r="J269"/>
      <c r="K269"/>
      <c r="L269" t="s">
        <v>881</v>
      </c>
      <c r="M269" s="287">
        <v>0.37033564814814812</v>
      </c>
      <c r="N269"/>
      <c r="O269"/>
      <c r="P269" s="244"/>
      <c r="Q269"/>
      <c r="R269"/>
      <c r="S269"/>
      <c r="T269"/>
      <c r="U269" t="s">
        <v>881</v>
      </c>
      <c r="V269" s="244"/>
      <c r="W269"/>
      <c r="X269"/>
      <c r="Y269"/>
      <c r="AC269" t="s">
        <v>281</v>
      </c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V269" s="244"/>
      <c r="AY269" s="244"/>
      <c r="BB269" s="244"/>
      <c r="BE269" s="244"/>
      <c r="BH269" s="244"/>
      <c r="BK269" s="244"/>
      <c r="BN269" s="244"/>
      <c r="BQ269" s="244"/>
      <c r="BT269" s="244"/>
      <c r="BW269" s="244"/>
      <c r="BZ269" s="244"/>
      <c r="CC269" s="244"/>
      <c r="CF269" s="244"/>
      <c r="CI269" s="244"/>
      <c r="CL269" s="244"/>
    </row>
    <row r="270" spans="2:90" x14ac:dyDescent="0.25">
      <c r="B270" s="243"/>
      <c r="C270" s="2"/>
      <c r="D270"/>
      <c r="E270"/>
      <c r="F270"/>
      <c r="G270"/>
      <c r="H270"/>
      <c r="I270"/>
      <c r="J270"/>
      <c r="K270"/>
      <c r="L270" t="s">
        <v>881</v>
      </c>
      <c r="M270" s="287">
        <v>0.37040509259259258</v>
      </c>
      <c r="N270"/>
      <c r="O270"/>
      <c r="P270" s="244"/>
      <c r="Q270"/>
      <c r="R270"/>
      <c r="S270"/>
      <c r="T270"/>
      <c r="U270" t="s">
        <v>881</v>
      </c>
      <c r="V270" s="244"/>
      <c r="W270"/>
      <c r="X270"/>
      <c r="Y270"/>
      <c r="AC270" t="s">
        <v>13</v>
      </c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V270" s="244"/>
      <c r="AY270" s="244"/>
      <c r="BB270" s="244"/>
      <c r="BE270" s="244"/>
      <c r="BH270" s="244"/>
      <c r="BK270" s="244"/>
      <c r="BN270" s="244"/>
      <c r="BQ270" s="244"/>
      <c r="BT270" s="244"/>
      <c r="BW270" s="244"/>
      <c r="BZ270" s="244"/>
      <c r="CC270" s="244"/>
      <c r="CF270" s="244"/>
      <c r="CI270" s="244"/>
      <c r="CL270" s="244"/>
    </row>
    <row r="271" spans="2:90" x14ac:dyDescent="0.25">
      <c r="B271" s="243"/>
      <c r="C271" s="2"/>
      <c r="D271"/>
      <c r="E271"/>
      <c r="F271"/>
      <c r="G271"/>
      <c r="H271"/>
      <c r="I271"/>
      <c r="J271"/>
      <c r="K271"/>
      <c r="L271" t="s">
        <v>881</v>
      </c>
      <c r="M271" s="287">
        <v>0.37111111111111111</v>
      </c>
      <c r="N271"/>
      <c r="O271"/>
      <c r="P271" s="244"/>
      <c r="Q271"/>
      <c r="R271"/>
      <c r="S271"/>
      <c r="T271"/>
      <c r="U271" t="s">
        <v>881</v>
      </c>
      <c r="V271" s="244"/>
      <c r="W271"/>
      <c r="X271"/>
      <c r="Y271"/>
      <c r="AC271" t="s">
        <v>240</v>
      </c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V271" s="244"/>
      <c r="AY271" s="244"/>
      <c r="BB271" s="244"/>
      <c r="BE271" s="244"/>
      <c r="BH271" s="244"/>
      <c r="BK271" s="244"/>
      <c r="BN271" s="244"/>
      <c r="BQ271" s="244"/>
      <c r="BT271" s="244"/>
      <c r="BW271" s="244"/>
      <c r="BZ271" s="244"/>
      <c r="CC271" s="244"/>
      <c r="CF271" s="244"/>
      <c r="CI271" s="244"/>
      <c r="CL271" s="244"/>
    </row>
    <row r="272" spans="2:90" x14ac:dyDescent="0.25">
      <c r="B272" s="243"/>
      <c r="C272" s="2"/>
      <c r="D272"/>
      <c r="E272"/>
      <c r="F272"/>
      <c r="G272"/>
      <c r="H272"/>
      <c r="I272"/>
      <c r="J272"/>
      <c r="K272"/>
      <c r="L272" t="s">
        <v>881</v>
      </c>
      <c r="M272" s="287">
        <v>0.36910879629629628</v>
      </c>
      <c r="N272"/>
      <c r="O272"/>
      <c r="P272" s="244"/>
      <c r="Q272"/>
      <c r="R272"/>
      <c r="S272"/>
      <c r="T272"/>
      <c r="U272" t="s">
        <v>881</v>
      </c>
      <c r="V272" s="244"/>
      <c r="W272"/>
      <c r="X272"/>
      <c r="Y272"/>
      <c r="AC272" t="s">
        <v>11</v>
      </c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V272" s="244"/>
      <c r="AY272" s="244"/>
      <c r="BB272" s="244"/>
      <c r="BE272" s="244"/>
      <c r="BH272" s="244"/>
      <c r="BK272" s="244"/>
      <c r="BN272" s="244"/>
      <c r="BQ272" s="244"/>
      <c r="BT272" s="244"/>
      <c r="BW272" s="244"/>
      <c r="BZ272" s="244"/>
    </row>
    <row r="273" spans="2:93" x14ac:dyDescent="0.25">
      <c r="B273" s="243"/>
      <c r="C273" s="2"/>
      <c r="D273"/>
      <c r="E273"/>
      <c r="F273"/>
      <c r="G273"/>
      <c r="H273"/>
      <c r="I273"/>
      <c r="J273"/>
      <c r="K273"/>
      <c r="L273"/>
      <c r="M273" s="287">
        <v>0.85947916666666668</v>
      </c>
      <c r="N273"/>
      <c r="O273"/>
      <c r="P273" s="244"/>
      <c r="Q273"/>
      <c r="R273"/>
      <c r="S273"/>
      <c r="T273"/>
      <c r="U273"/>
      <c r="V273" s="244"/>
      <c r="W273"/>
      <c r="X273"/>
      <c r="Y273"/>
      <c r="AC273" t="s">
        <v>11</v>
      </c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V273" s="244"/>
      <c r="AY273" s="244"/>
      <c r="BB273" s="244"/>
      <c r="BE273" s="244"/>
      <c r="BH273" s="244"/>
      <c r="BK273" s="244"/>
      <c r="BN273" s="244"/>
      <c r="BQ273" s="244"/>
      <c r="BT273" s="244"/>
      <c r="BW273" s="244"/>
      <c r="BZ273" s="244"/>
    </row>
    <row r="274" spans="2:93" x14ac:dyDescent="0.25">
      <c r="B274" s="243"/>
      <c r="C274" s="2"/>
      <c r="D274"/>
      <c r="E274"/>
      <c r="F274"/>
      <c r="G274"/>
      <c r="H274"/>
      <c r="I274"/>
      <c r="J274"/>
      <c r="K274"/>
      <c r="L274" t="s">
        <v>881</v>
      </c>
      <c r="M274" s="287">
        <v>0.37023148148148149</v>
      </c>
      <c r="N274"/>
      <c r="O274"/>
      <c r="P274" s="244"/>
      <c r="Q274"/>
      <c r="R274"/>
      <c r="S274"/>
      <c r="T274"/>
      <c r="U274" t="s">
        <v>881</v>
      </c>
      <c r="V274" s="244"/>
      <c r="W274"/>
      <c r="X274"/>
      <c r="Y274"/>
      <c r="AC274" t="s">
        <v>149</v>
      </c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V274" s="244"/>
      <c r="AY274" s="244"/>
      <c r="BB274" s="244"/>
      <c r="BE274" s="244"/>
      <c r="BH274" s="244"/>
      <c r="BK274" s="244"/>
      <c r="BN274" s="244"/>
      <c r="BQ274" s="244"/>
      <c r="BT274" s="244"/>
      <c r="BW274" s="244"/>
      <c r="BZ274" s="244"/>
      <c r="CC274" s="244"/>
      <c r="CF274" s="244"/>
      <c r="CI274" s="244"/>
      <c r="CL274" s="244"/>
    </row>
    <row r="275" spans="2:93" x14ac:dyDescent="0.25">
      <c r="B275" s="243"/>
      <c r="C275" s="2"/>
      <c r="D275"/>
      <c r="E275"/>
      <c r="F275"/>
      <c r="G275"/>
      <c r="H275"/>
      <c r="I275"/>
      <c r="J275"/>
      <c r="K275"/>
      <c r="L275" t="s">
        <v>881</v>
      </c>
      <c r="M275" s="287">
        <v>0.37114583333333334</v>
      </c>
      <c r="N275"/>
      <c r="O275"/>
      <c r="P275" s="244"/>
      <c r="Q275"/>
      <c r="R275"/>
      <c r="S275"/>
      <c r="T275"/>
      <c r="U275" t="s">
        <v>881</v>
      </c>
      <c r="V275" s="244"/>
      <c r="W275"/>
      <c r="X275"/>
      <c r="Y275"/>
      <c r="AC275" t="s">
        <v>11</v>
      </c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V275" s="244"/>
      <c r="AY275" s="244"/>
      <c r="BB275" s="244"/>
      <c r="BE275" s="244"/>
      <c r="BH275" s="244"/>
      <c r="BK275" s="244"/>
      <c r="BN275" s="244"/>
      <c r="BQ275" s="244"/>
      <c r="BT275" s="244"/>
      <c r="BW275" s="244"/>
      <c r="BZ275" s="244"/>
      <c r="CC275" s="244"/>
      <c r="CF275" s="244"/>
      <c r="CI275" s="244"/>
      <c r="CL275" s="244"/>
    </row>
    <row r="276" spans="2:93" x14ac:dyDescent="0.25">
      <c r="B276" s="243"/>
      <c r="C276" s="2"/>
      <c r="D276"/>
      <c r="E276"/>
      <c r="F276"/>
      <c r="G276"/>
      <c r="H276"/>
      <c r="I276"/>
      <c r="J276"/>
      <c r="K276"/>
      <c r="L276"/>
      <c r="M276" s="287">
        <v>0.87523148148148155</v>
      </c>
      <c r="N276"/>
      <c r="O276"/>
      <c r="P276" s="244"/>
      <c r="Q276"/>
      <c r="R276"/>
      <c r="S276"/>
      <c r="T276"/>
      <c r="U276"/>
      <c r="V276" s="244"/>
      <c r="W276"/>
      <c r="X276"/>
      <c r="Y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V276" s="244"/>
      <c r="AY276" s="244"/>
      <c r="BB276" s="244"/>
      <c r="BE276" s="244"/>
      <c r="BH276" s="244"/>
      <c r="BK276" s="244"/>
      <c r="BN276" s="244"/>
      <c r="BQ276" s="244"/>
      <c r="BT276" s="244"/>
      <c r="BW276" s="244"/>
      <c r="BZ276" s="244"/>
    </row>
    <row r="277" spans="2:93" x14ac:dyDescent="0.25">
      <c r="B277" s="243"/>
      <c r="C277" s="2"/>
      <c r="D277"/>
      <c r="E277"/>
      <c r="F277"/>
      <c r="G277"/>
      <c r="H277"/>
      <c r="I277"/>
      <c r="J277"/>
      <c r="K277"/>
      <c r="L277" t="s">
        <v>881</v>
      </c>
      <c r="M277" s="287">
        <v>0.35664351851851855</v>
      </c>
      <c r="N277"/>
      <c r="O277"/>
      <c r="P277" s="244"/>
      <c r="Q277"/>
      <c r="R277"/>
      <c r="S277"/>
      <c r="T277"/>
      <c r="U277" t="s">
        <v>881</v>
      </c>
      <c r="V277" s="244"/>
      <c r="W277"/>
      <c r="X277"/>
      <c r="Y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V277" s="244"/>
      <c r="AY277" s="244"/>
      <c r="BB277" s="244"/>
      <c r="BE277" s="244"/>
      <c r="BH277" s="244"/>
      <c r="BK277" s="244"/>
      <c r="BN277" s="244"/>
      <c r="BQ277" s="244"/>
      <c r="BT277" s="244"/>
      <c r="BW277" s="244"/>
      <c r="BZ277" s="244"/>
    </row>
    <row r="278" spans="2:93" x14ac:dyDescent="0.25">
      <c r="B278" s="243"/>
      <c r="C278" s="2"/>
      <c r="D278"/>
      <c r="E278"/>
      <c r="F278"/>
      <c r="G278"/>
      <c r="H278"/>
      <c r="I278"/>
      <c r="J278"/>
      <c r="K278"/>
      <c r="L278"/>
      <c r="M278" s="287">
        <v>0.86675925925925934</v>
      </c>
      <c r="N278"/>
      <c r="O278"/>
      <c r="P278" s="244"/>
      <c r="Q278"/>
      <c r="R278"/>
      <c r="S278"/>
      <c r="T278"/>
      <c r="U278"/>
      <c r="V278" s="244"/>
      <c r="W278"/>
      <c r="X278"/>
      <c r="Y278"/>
      <c r="AC278" t="s">
        <v>90</v>
      </c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V278" s="244"/>
      <c r="AY278" s="244"/>
      <c r="BB278" s="244"/>
      <c r="BE278" s="244"/>
      <c r="BH278" s="244"/>
      <c r="BK278" s="244"/>
      <c r="BN278" s="244"/>
      <c r="BQ278" s="244"/>
      <c r="BT278" s="244"/>
      <c r="BW278" s="244"/>
      <c r="BZ278" s="244"/>
    </row>
    <row r="279" spans="2:93" x14ac:dyDescent="0.25">
      <c r="B279" s="243"/>
      <c r="C279" s="2"/>
      <c r="D279"/>
      <c r="E279"/>
      <c r="F279"/>
      <c r="G279"/>
      <c r="H279"/>
      <c r="I279"/>
      <c r="J279"/>
      <c r="K279"/>
      <c r="L279" t="s">
        <v>881</v>
      </c>
      <c r="M279" s="287">
        <v>0.38379629629629625</v>
      </c>
      <c r="N279"/>
      <c r="O279"/>
      <c r="P279" s="244"/>
      <c r="Q279"/>
      <c r="R279"/>
      <c r="S279"/>
      <c r="T279"/>
      <c r="U279" t="s">
        <v>881</v>
      </c>
      <c r="V279" s="244"/>
      <c r="W279"/>
      <c r="X279"/>
      <c r="Y279"/>
      <c r="AC279" t="s">
        <v>240</v>
      </c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V279" s="244"/>
      <c r="AY279" s="244"/>
      <c r="BB279" s="244"/>
      <c r="BE279" s="244"/>
      <c r="BH279" s="244"/>
      <c r="BK279" s="244"/>
      <c r="BN279" s="244"/>
      <c r="BQ279" s="244"/>
      <c r="BT279" s="244"/>
      <c r="BW279" s="244"/>
      <c r="BZ279" s="244"/>
      <c r="CC279" s="244"/>
      <c r="CF279" s="244"/>
      <c r="CI279" s="244"/>
      <c r="CL279" s="244"/>
    </row>
    <row r="280" spans="2:93" x14ac:dyDescent="0.25">
      <c r="B280" s="243"/>
      <c r="C280" s="2"/>
      <c r="D280"/>
      <c r="E280"/>
      <c r="F280"/>
      <c r="G280"/>
      <c r="H280"/>
      <c r="I280"/>
      <c r="J280"/>
      <c r="K280"/>
      <c r="L280" t="s">
        <v>881</v>
      </c>
      <c r="M280" s="287">
        <v>0.38252314814814814</v>
      </c>
      <c r="N280"/>
      <c r="O280"/>
      <c r="P280" s="244"/>
      <c r="Q280"/>
      <c r="R280"/>
      <c r="S280"/>
      <c r="T280"/>
      <c r="U280" t="s">
        <v>881</v>
      </c>
      <c r="V280" s="244"/>
      <c r="W280"/>
      <c r="X280"/>
      <c r="Y280"/>
      <c r="AC280" t="s">
        <v>152</v>
      </c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V280" s="244"/>
      <c r="AY280" s="244"/>
      <c r="BB280" s="244"/>
      <c r="BE280" s="244"/>
      <c r="BH280" s="244"/>
      <c r="BK280" s="244"/>
      <c r="BN280" s="244"/>
      <c r="BQ280" s="244"/>
      <c r="BT280" s="244"/>
      <c r="BW280" s="244"/>
      <c r="BZ280" s="244"/>
      <c r="CC280" s="244"/>
      <c r="CF280" s="244"/>
      <c r="CI280" s="244"/>
      <c r="CL280" s="244"/>
    </row>
    <row r="281" spans="2:93" x14ac:dyDescent="0.25">
      <c r="B281" s="243"/>
      <c r="C281" s="2"/>
      <c r="D281"/>
      <c r="E281"/>
      <c r="F281"/>
      <c r="G281"/>
      <c r="H281"/>
      <c r="I281"/>
      <c r="J281"/>
      <c r="K281"/>
      <c r="L281"/>
      <c r="M281" s="287">
        <v>0.87031249999999993</v>
      </c>
      <c r="N281"/>
      <c r="O281"/>
      <c r="P281" s="244"/>
      <c r="Q281"/>
      <c r="R281"/>
      <c r="S281"/>
      <c r="T281"/>
      <c r="U281"/>
      <c r="V281" s="244"/>
      <c r="W281"/>
      <c r="X281"/>
      <c r="Y281"/>
      <c r="AC281" t="s">
        <v>281</v>
      </c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V281" s="244"/>
      <c r="AY281" s="244"/>
      <c r="BB281" s="244"/>
      <c r="BE281" s="244"/>
      <c r="BH281" s="244"/>
      <c r="BK281" s="244"/>
      <c r="BN281" s="244"/>
      <c r="BQ281" s="244"/>
      <c r="BT281" s="244"/>
      <c r="BW281" s="244"/>
      <c r="BZ281" s="244"/>
      <c r="CC281" s="244"/>
      <c r="CF281" s="244"/>
      <c r="CI281" s="244"/>
      <c r="CL281" s="244"/>
      <c r="CO281" s="244"/>
    </row>
    <row r="282" spans="2:93" x14ac:dyDescent="0.25">
      <c r="B282" s="243"/>
      <c r="C282" s="2"/>
      <c r="D282"/>
      <c r="E282"/>
      <c r="F282"/>
      <c r="G282"/>
      <c r="H282"/>
      <c r="I282"/>
      <c r="J282"/>
      <c r="K282"/>
      <c r="L282"/>
      <c r="M282" s="287">
        <v>0.88186342592592604</v>
      </c>
      <c r="N282"/>
      <c r="O282"/>
      <c r="P282" s="244"/>
      <c r="Q282"/>
      <c r="R282"/>
      <c r="S282"/>
      <c r="T282"/>
      <c r="U282"/>
      <c r="V282" s="244"/>
      <c r="W282"/>
      <c r="X282"/>
      <c r="Y282"/>
      <c r="AC282" t="s">
        <v>281</v>
      </c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V282" s="244"/>
      <c r="AY282" s="244"/>
      <c r="BB282" s="244"/>
      <c r="BE282" s="244"/>
      <c r="BH282" s="244"/>
      <c r="BK282" s="244"/>
      <c r="BN282" s="244"/>
      <c r="BQ282" s="244"/>
      <c r="BT282" s="244"/>
      <c r="BW282" s="244"/>
      <c r="BZ282" s="244"/>
    </row>
    <row r="283" spans="2:93" x14ac:dyDescent="0.25">
      <c r="B283" s="243"/>
      <c r="C283" s="2"/>
      <c r="D283"/>
      <c r="E283"/>
      <c r="F283"/>
      <c r="G283"/>
      <c r="H283"/>
      <c r="I283"/>
      <c r="J283"/>
      <c r="K283"/>
      <c r="L283" t="s">
        <v>881</v>
      </c>
      <c r="M283" s="287">
        <v>0.38381944444444444</v>
      </c>
      <c r="N283"/>
      <c r="O283"/>
      <c r="P283" s="244"/>
      <c r="Q283"/>
      <c r="R283"/>
      <c r="S283"/>
      <c r="T283"/>
      <c r="U283" t="s">
        <v>881</v>
      </c>
      <c r="V283" s="244"/>
      <c r="W283"/>
      <c r="X283"/>
      <c r="Y283"/>
      <c r="AC283" t="s">
        <v>240</v>
      </c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V283" s="244"/>
      <c r="AY283" s="244"/>
      <c r="BB283" s="244"/>
      <c r="BE283" s="244"/>
      <c r="BH283" s="244"/>
      <c r="BK283" s="244"/>
      <c r="BN283" s="244"/>
      <c r="BQ283" s="244"/>
      <c r="BT283" s="244"/>
      <c r="BW283" s="244"/>
      <c r="BZ283" s="244"/>
      <c r="CC283" s="244"/>
      <c r="CF283" s="244"/>
      <c r="CI283" s="244"/>
      <c r="CL283" s="244"/>
    </row>
    <row r="284" spans="2:93" x14ac:dyDescent="0.25">
      <c r="B284" s="243"/>
      <c r="C284" s="2"/>
      <c r="D284"/>
      <c r="E284"/>
      <c r="F284"/>
      <c r="G284"/>
      <c r="H284"/>
      <c r="I284"/>
      <c r="J284"/>
      <c r="K284"/>
      <c r="L284" t="s">
        <v>881</v>
      </c>
      <c r="M284" s="287">
        <v>0.3825925925925926</v>
      </c>
      <c r="N284"/>
      <c r="O284"/>
      <c r="P284" s="244"/>
      <c r="Q284"/>
      <c r="R284"/>
      <c r="S284"/>
      <c r="T284"/>
      <c r="U284" t="s">
        <v>881</v>
      </c>
      <c r="V284" s="244"/>
      <c r="W284"/>
      <c r="X284"/>
      <c r="Y284"/>
      <c r="AC284" t="s">
        <v>152</v>
      </c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V284" s="244"/>
      <c r="AY284" s="244"/>
      <c r="BB284" s="244"/>
      <c r="BE284" s="244"/>
      <c r="BH284" s="244"/>
      <c r="BK284" s="244"/>
      <c r="BN284" s="244"/>
      <c r="BQ284" s="244"/>
      <c r="BT284" s="244"/>
      <c r="BW284" s="244"/>
      <c r="BZ284" s="244"/>
      <c r="CC284" s="244"/>
      <c r="CF284" s="244"/>
      <c r="CI284" s="244"/>
      <c r="CL284" s="244"/>
    </row>
    <row r="285" spans="2:93" x14ac:dyDescent="0.25">
      <c r="B285" s="243"/>
      <c r="C285" s="2"/>
      <c r="D285"/>
      <c r="E285"/>
      <c r="F285"/>
      <c r="G285"/>
      <c r="H285"/>
      <c r="I285"/>
      <c r="J285"/>
      <c r="K285"/>
      <c r="L285" t="s">
        <v>881</v>
      </c>
      <c r="M285" s="287">
        <v>0.38995370370370369</v>
      </c>
      <c r="N285"/>
      <c r="O285"/>
      <c r="P285" s="244"/>
      <c r="Q285"/>
      <c r="R285"/>
      <c r="S285"/>
      <c r="T285"/>
      <c r="U285" t="s">
        <v>881</v>
      </c>
      <c r="V285" s="244"/>
      <c r="W285"/>
      <c r="X285"/>
      <c r="Y285"/>
      <c r="AC285" t="s">
        <v>281</v>
      </c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V285" s="244"/>
      <c r="AY285" s="244"/>
      <c r="BB285" s="244"/>
      <c r="BE285" s="244"/>
      <c r="BH285" s="244"/>
      <c r="BK285" s="244"/>
      <c r="BN285" s="244"/>
      <c r="BQ285" s="244"/>
      <c r="BT285" s="244"/>
      <c r="BW285" s="244"/>
      <c r="BZ285" s="244"/>
      <c r="CC285" s="244"/>
      <c r="CF285" s="244"/>
      <c r="CI285" s="244"/>
      <c r="CL285" s="244"/>
    </row>
    <row r="286" spans="2:93" x14ac:dyDescent="0.25">
      <c r="B286" s="243"/>
      <c r="C286" s="2"/>
      <c r="D286"/>
      <c r="E286"/>
      <c r="F286"/>
      <c r="G286"/>
      <c r="H286"/>
      <c r="I286"/>
      <c r="J286"/>
      <c r="K286"/>
      <c r="L286" t="s">
        <v>881</v>
      </c>
      <c r="M286" s="287">
        <v>0.37039351851851854</v>
      </c>
      <c r="N286"/>
      <c r="O286"/>
      <c r="P286" s="244"/>
      <c r="Q286"/>
      <c r="R286"/>
      <c r="S286"/>
      <c r="T286"/>
      <c r="U286" t="s">
        <v>881</v>
      </c>
      <c r="V286" s="244"/>
      <c r="W286"/>
      <c r="X286"/>
      <c r="Y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V286" s="244"/>
      <c r="AY286" s="244"/>
      <c r="BB286" s="244"/>
      <c r="BE286" s="244"/>
      <c r="BH286" s="244"/>
      <c r="BK286" s="244"/>
      <c r="BN286" s="244"/>
      <c r="BQ286" s="244"/>
      <c r="BT286" s="244"/>
      <c r="BW286" s="244"/>
      <c r="BZ286" s="244"/>
      <c r="CC286" s="244"/>
      <c r="CF286" s="244"/>
      <c r="CI286" s="244"/>
      <c r="CL286" s="244"/>
    </row>
    <row r="287" spans="2:93" x14ac:dyDescent="0.25">
      <c r="B287" s="243"/>
      <c r="C287" s="2"/>
      <c r="D287"/>
      <c r="E287"/>
      <c r="F287"/>
      <c r="G287"/>
      <c r="H287"/>
      <c r="I287"/>
      <c r="J287"/>
      <c r="K287"/>
      <c r="L287" t="s">
        <v>881</v>
      </c>
      <c r="M287" s="287">
        <v>0.34709490740740739</v>
      </c>
      <c r="N287"/>
      <c r="O287"/>
      <c r="P287" s="244"/>
      <c r="Q287"/>
      <c r="R287"/>
      <c r="S287"/>
      <c r="T287"/>
      <c r="U287" t="s">
        <v>881</v>
      </c>
      <c r="V287" s="244"/>
      <c r="W287"/>
      <c r="X287"/>
      <c r="Y287"/>
      <c r="AC287" t="s">
        <v>149</v>
      </c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V287" s="244"/>
      <c r="AY287" s="244"/>
      <c r="BB287" s="244"/>
      <c r="BE287" s="244"/>
      <c r="BH287" s="244"/>
      <c r="BK287" s="244"/>
      <c r="BN287" s="244"/>
      <c r="BQ287" s="244"/>
      <c r="BT287" s="244"/>
      <c r="BW287" s="244"/>
      <c r="BZ287" s="244"/>
      <c r="CC287" s="244"/>
      <c r="CF287" s="244"/>
      <c r="CI287" s="244"/>
      <c r="CL287" s="244"/>
    </row>
    <row r="288" spans="2:93" x14ac:dyDescent="0.25">
      <c r="B288" s="243"/>
      <c r="C288" s="2"/>
      <c r="D288"/>
      <c r="E288"/>
      <c r="F288"/>
      <c r="G288"/>
      <c r="H288"/>
      <c r="I288"/>
      <c r="J288"/>
      <c r="K288"/>
      <c r="L288" t="s">
        <v>881</v>
      </c>
      <c r="M288" s="287">
        <v>0.38277777777777783</v>
      </c>
      <c r="N288"/>
      <c r="O288"/>
      <c r="P288" s="244"/>
      <c r="Q288"/>
      <c r="R288"/>
      <c r="S288"/>
      <c r="T288"/>
      <c r="U288" t="s">
        <v>881</v>
      </c>
      <c r="V288" s="244"/>
      <c r="W288"/>
      <c r="X288"/>
      <c r="Y288"/>
      <c r="AC288" t="s">
        <v>152</v>
      </c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V288" s="244"/>
      <c r="AY288" s="244"/>
      <c r="BB288" s="244"/>
      <c r="BE288" s="244"/>
      <c r="BH288" s="244"/>
      <c r="BK288" s="244"/>
      <c r="BN288" s="244"/>
      <c r="BQ288" s="244"/>
      <c r="BT288" s="244"/>
      <c r="BW288" s="244"/>
      <c r="BZ288" s="244"/>
      <c r="CC288" s="244"/>
      <c r="CF288" s="244"/>
      <c r="CI288" s="244"/>
      <c r="CL288" s="244"/>
    </row>
    <row r="289" spans="2:90" x14ac:dyDescent="0.25">
      <c r="B289" s="243"/>
      <c r="C289" s="2"/>
      <c r="D289"/>
      <c r="E289"/>
      <c r="F289"/>
      <c r="G289"/>
      <c r="H289"/>
      <c r="I289"/>
      <c r="J289"/>
      <c r="K289"/>
      <c r="L289" t="s">
        <v>881</v>
      </c>
      <c r="M289" s="287">
        <v>0.38479166666666664</v>
      </c>
      <c r="N289"/>
      <c r="O289"/>
      <c r="P289" s="244"/>
      <c r="Q289"/>
      <c r="R289"/>
      <c r="S289"/>
      <c r="T289"/>
      <c r="U289" t="s">
        <v>881</v>
      </c>
      <c r="V289" s="244"/>
      <c r="W289"/>
      <c r="X289"/>
      <c r="Y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V289" s="244"/>
      <c r="AY289" s="244"/>
      <c r="BB289" s="244"/>
      <c r="BE289" s="244"/>
      <c r="BH289" s="244"/>
      <c r="BK289" s="244"/>
      <c r="BN289" s="244"/>
      <c r="BQ289" s="244"/>
      <c r="BT289" s="244"/>
      <c r="BW289" s="244"/>
      <c r="BZ289" s="244"/>
      <c r="CC289" s="244"/>
      <c r="CF289" s="244"/>
      <c r="CI289" s="244"/>
      <c r="CL289" s="244"/>
    </row>
    <row r="290" spans="2:90" x14ac:dyDescent="0.25">
      <c r="B290" s="243"/>
      <c r="C290" s="2"/>
      <c r="D290"/>
      <c r="E290"/>
      <c r="F290"/>
      <c r="G290"/>
      <c r="H290"/>
      <c r="I290"/>
      <c r="J290"/>
      <c r="K290"/>
      <c r="L290"/>
      <c r="M290" s="287">
        <v>0.88761574074074068</v>
      </c>
      <c r="N290"/>
      <c r="O290"/>
      <c r="P290" s="244"/>
      <c r="Q290"/>
      <c r="R290"/>
      <c r="S290"/>
      <c r="T290"/>
      <c r="U290"/>
      <c r="V290" s="244"/>
      <c r="W290"/>
      <c r="X290"/>
      <c r="Y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V290" s="244"/>
      <c r="AY290" s="244"/>
      <c r="BB290" s="244"/>
      <c r="BE290" s="244"/>
      <c r="BH290" s="244"/>
      <c r="BK290" s="244"/>
      <c r="BN290" s="244"/>
      <c r="BQ290" s="244"/>
      <c r="BT290" s="244"/>
      <c r="BW290" s="244"/>
      <c r="BZ290" s="244"/>
      <c r="CC290" s="244"/>
      <c r="CF290" s="244"/>
    </row>
    <row r="291" spans="2:90" x14ac:dyDescent="0.25">
      <c r="B291" s="243"/>
      <c r="C291" s="2"/>
      <c r="D291"/>
      <c r="E291"/>
      <c r="F291"/>
      <c r="G291"/>
      <c r="H291"/>
      <c r="I291"/>
      <c r="J291"/>
      <c r="K291"/>
      <c r="L291" t="s">
        <v>881</v>
      </c>
      <c r="M291" s="287">
        <v>0.38863425925925926</v>
      </c>
      <c r="N291"/>
      <c r="O291"/>
      <c r="P291" s="244"/>
      <c r="Q291"/>
      <c r="R291"/>
      <c r="S291"/>
      <c r="T291"/>
      <c r="U291" t="s">
        <v>881</v>
      </c>
      <c r="V291" s="244"/>
      <c r="W291"/>
      <c r="X291"/>
      <c r="Y291"/>
      <c r="AC291" t="s">
        <v>281</v>
      </c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V291" s="244"/>
      <c r="AY291" s="244"/>
      <c r="BB291" s="244"/>
      <c r="BE291" s="244"/>
      <c r="BH291" s="244"/>
      <c r="BK291" s="244"/>
      <c r="BN291" s="244"/>
      <c r="BQ291" s="244"/>
      <c r="BT291" s="244"/>
      <c r="BW291" s="244"/>
      <c r="BZ291" s="244"/>
      <c r="CC291" s="244"/>
      <c r="CF291" s="244"/>
      <c r="CI291" s="244"/>
      <c r="CL291" s="244"/>
    </row>
    <row r="292" spans="2:90" x14ac:dyDescent="0.25">
      <c r="B292" s="243"/>
      <c r="C292" s="2"/>
      <c r="D292"/>
      <c r="E292"/>
      <c r="F292"/>
      <c r="G292"/>
      <c r="H292"/>
      <c r="I292"/>
      <c r="J292"/>
      <c r="K292"/>
      <c r="L292" t="s">
        <v>881</v>
      </c>
      <c r="M292" s="287">
        <v>0.38641203703703703</v>
      </c>
      <c r="N292"/>
      <c r="O292"/>
      <c r="P292" s="244"/>
      <c r="Q292"/>
      <c r="R292"/>
      <c r="S292"/>
      <c r="T292"/>
      <c r="U292" t="s">
        <v>881</v>
      </c>
      <c r="V292" s="244"/>
      <c r="W292"/>
      <c r="X292"/>
      <c r="Y292"/>
      <c r="AC292" t="s">
        <v>13</v>
      </c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V292" s="244"/>
      <c r="AY292" s="244"/>
      <c r="BB292" s="244"/>
      <c r="BE292" s="244"/>
      <c r="BH292" s="244"/>
      <c r="BK292" s="244"/>
      <c r="BN292" s="244"/>
      <c r="BQ292" s="244"/>
      <c r="BT292" s="244"/>
      <c r="BW292" s="244"/>
      <c r="BZ292" s="244"/>
      <c r="CC292" s="244"/>
      <c r="CF292" s="244"/>
      <c r="CI292" s="244"/>
      <c r="CL292" s="244"/>
    </row>
    <row r="293" spans="2:90" x14ac:dyDescent="0.25">
      <c r="B293" s="243"/>
      <c r="C293" s="2"/>
      <c r="D293"/>
      <c r="E293"/>
      <c r="F293"/>
      <c r="G293"/>
      <c r="H293"/>
      <c r="I293"/>
      <c r="J293"/>
      <c r="K293"/>
      <c r="L293"/>
      <c r="M293" s="287">
        <v>0.88634259259259263</v>
      </c>
      <c r="N293"/>
      <c r="O293"/>
      <c r="P293" s="244"/>
      <c r="Q293"/>
      <c r="R293"/>
      <c r="S293"/>
      <c r="T293"/>
      <c r="U293"/>
      <c r="V293" s="244"/>
      <c r="W293"/>
      <c r="X293"/>
      <c r="Y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V293" s="244"/>
      <c r="AY293" s="244"/>
      <c r="BB293" s="244"/>
      <c r="BE293" s="244"/>
      <c r="BH293" s="244"/>
      <c r="BK293" s="244"/>
      <c r="BN293" s="244"/>
      <c r="BQ293" s="244"/>
      <c r="BT293" s="244"/>
      <c r="BW293" s="244"/>
      <c r="BZ293" s="244"/>
      <c r="CC293" s="244"/>
      <c r="CF293" s="244"/>
      <c r="CI293" s="244"/>
      <c r="CL293" s="244"/>
    </row>
    <row r="294" spans="2:90" x14ac:dyDescent="0.25">
      <c r="B294" s="243"/>
      <c r="C294" s="2"/>
      <c r="D294"/>
      <c r="E294"/>
      <c r="F294"/>
      <c r="G294"/>
      <c r="H294"/>
      <c r="I294"/>
      <c r="J294"/>
      <c r="K294"/>
      <c r="L294" t="s">
        <v>881</v>
      </c>
      <c r="M294" s="287">
        <v>0.39851851851851849</v>
      </c>
      <c r="N294"/>
      <c r="O294"/>
      <c r="P294" s="244"/>
      <c r="Q294"/>
      <c r="R294"/>
      <c r="S294"/>
      <c r="T294"/>
      <c r="U294" t="s">
        <v>881</v>
      </c>
      <c r="V294" s="244"/>
      <c r="W294"/>
      <c r="X294"/>
      <c r="Y294"/>
      <c r="AC294" t="s">
        <v>281</v>
      </c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V294" s="244"/>
      <c r="AY294" s="244"/>
      <c r="BB294" s="244"/>
      <c r="BE294" s="244"/>
      <c r="BH294" s="244"/>
      <c r="BK294" s="244"/>
      <c r="BN294" s="244"/>
      <c r="BQ294" s="244"/>
      <c r="BT294" s="244"/>
      <c r="BW294" s="244"/>
      <c r="BZ294" s="244"/>
      <c r="CC294" s="244"/>
      <c r="CF294" s="244"/>
      <c r="CI294" s="244"/>
      <c r="CL294" s="244"/>
    </row>
    <row r="295" spans="2:90" x14ac:dyDescent="0.25">
      <c r="B295" s="243"/>
      <c r="C295" s="2"/>
      <c r="D295"/>
      <c r="E295"/>
      <c r="F295"/>
      <c r="G295"/>
      <c r="H295"/>
      <c r="I295"/>
      <c r="J295"/>
      <c r="K295"/>
      <c r="L295" t="s">
        <v>881</v>
      </c>
      <c r="M295" s="287">
        <v>0.39268518518518519</v>
      </c>
      <c r="N295"/>
      <c r="O295"/>
      <c r="P295" s="244"/>
      <c r="Q295"/>
      <c r="R295"/>
      <c r="S295"/>
      <c r="T295"/>
      <c r="U295" t="s">
        <v>881</v>
      </c>
      <c r="V295" s="244"/>
      <c r="W295"/>
      <c r="X295"/>
      <c r="Y295"/>
      <c r="AC295" t="s">
        <v>240</v>
      </c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V295" s="244"/>
      <c r="AY295" s="244"/>
      <c r="BB295" s="244"/>
      <c r="BE295" s="244"/>
      <c r="BH295" s="244"/>
      <c r="BK295" s="244"/>
      <c r="BN295" s="244"/>
      <c r="BQ295" s="244"/>
      <c r="BT295" s="244"/>
      <c r="BW295" s="244"/>
      <c r="BZ295" s="244"/>
      <c r="CC295" s="244"/>
      <c r="CF295" s="244"/>
      <c r="CI295" s="244"/>
      <c r="CL295" s="244"/>
    </row>
    <row r="296" spans="2:90" x14ac:dyDescent="0.25">
      <c r="B296" s="243"/>
      <c r="C296" s="2"/>
      <c r="D296"/>
      <c r="E296"/>
      <c r="F296"/>
      <c r="G296"/>
      <c r="H296"/>
      <c r="I296"/>
      <c r="J296"/>
      <c r="K296"/>
      <c r="L296" t="s">
        <v>881</v>
      </c>
      <c r="M296" s="287">
        <v>0.39403935185185185</v>
      </c>
      <c r="N296"/>
      <c r="O296"/>
      <c r="P296" s="244"/>
      <c r="Q296"/>
      <c r="R296"/>
      <c r="S296"/>
      <c r="T296"/>
      <c r="U296" t="s">
        <v>881</v>
      </c>
      <c r="V296" s="244"/>
      <c r="W296"/>
      <c r="X296"/>
      <c r="Y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V296" s="244"/>
      <c r="AY296" s="244"/>
      <c r="BB296" s="244"/>
      <c r="BE296" s="244"/>
      <c r="BH296" s="244"/>
      <c r="BK296" s="244"/>
      <c r="BN296" s="244"/>
      <c r="BQ296" s="244"/>
      <c r="BT296" s="244"/>
      <c r="BW296" s="244"/>
      <c r="BZ296" s="244"/>
      <c r="CC296" s="244"/>
      <c r="CF296" s="244"/>
      <c r="CI296" s="244"/>
      <c r="CL296" s="244"/>
    </row>
    <row r="297" spans="2:90" x14ac:dyDescent="0.25">
      <c r="C297" s="2"/>
      <c r="D297"/>
      <c r="E297"/>
      <c r="F297"/>
      <c r="G297"/>
      <c r="H297"/>
      <c r="I297"/>
      <c r="J297"/>
      <c r="K297"/>
      <c r="L297"/>
      <c r="M297"/>
      <c r="N297"/>
      <c r="O297"/>
      <c r="Q297"/>
      <c r="R297"/>
      <c r="S297"/>
      <c r="T297"/>
      <c r="U297"/>
      <c r="W297"/>
      <c r="X297"/>
      <c r="Y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</row>
    <row r="298" spans="2:90" x14ac:dyDescent="0.25">
      <c r="C298" s="2"/>
      <c r="D298"/>
      <c r="E298"/>
      <c r="F298"/>
      <c r="G298"/>
      <c r="H298"/>
      <c r="I298"/>
      <c r="J298"/>
      <c r="K298"/>
      <c r="L298"/>
      <c r="M298"/>
      <c r="N298"/>
      <c r="O298"/>
      <c r="Q298"/>
      <c r="R298"/>
      <c r="S298"/>
      <c r="T298"/>
      <c r="U298"/>
      <c r="W298"/>
      <c r="X298"/>
      <c r="Y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</row>
    <row r="299" spans="2:90" x14ac:dyDescent="0.25">
      <c r="C299" s="2"/>
      <c r="D299"/>
      <c r="E299"/>
      <c r="F299"/>
      <c r="G299"/>
      <c r="H299"/>
      <c r="I299"/>
      <c r="J299"/>
      <c r="K299"/>
      <c r="L299"/>
      <c r="M299"/>
      <c r="N299"/>
      <c r="O299"/>
      <c r="Q299"/>
      <c r="R299"/>
      <c r="S299"/>
      <c r="T299"/>
      <c r="U299"/>
      <c r="W299"/>
      <c r="X299"/>
      <c r="Y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</row>
    <row r="300" spans="2:90" x14ac:dyDescent="0.25">
      <c r="C300" s="2"/>
      <c r="D300"/>
      <c r="E300"/>
      <c r="F300"/>
      <c r="G300"/>
      <c r="H300"/>
      <c r="I300"/>
      <c r="J300"/>
      <c r="K300"/>
      <c r="L300"/>
      <c r="M300"/>
      <c r="N300"/>
      <c r="O300"/>
      <c r="Q300"/>
      <c r="R300"/>
      <c r="S300"/>
      <c r="T300"/>
      <c r="U300"/>
      <c r="W300"/>
      <c r="X300"/>
      <c r="Y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</row>
    <row r="301" spans="2:90" x14ac:dyDescent="0.25">
      <c r="C301" s="2"/>
      <c r="D301"/>
      <c r="E301"/>
      <c r="F301"/>
      <c r="G301"/>
      <c r="H301"/>
      <c r="I301"/>
      <c r="J301"/>
      <c r="K301"/>
      <c r="L301"/>
      <c r="M301"/>
      <c r="N301"/>
      <c r="O301"/>
      <c r="Q301"/>
      <c r="R301"/>
      <c r="S301"/>
      <c r="T301"/>
      <c r="U301"/>
      <c r="W301"/>
      <c r="X301"/>
      <c r="Y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</row>
    <row r="302" spans="2:90" x14ac:dyDescent="0.25">
      <c r="C302" s="2"/>
      <c r="D302"/>
      <c r="E302"/>
      <c r="F302"/>
      <c r="G302"/>
      <c r="H302"/>
      <c r="I302"/>
      <c r="J302"/>
      <c r="K302"/>
      <c r="L302"/>
      <c r="M302"/>
      <c r="N302"/>
      <c r="O302"/>
      <c r="Q302"/>
      <c r="R302"/>
      <c r="S302"/>
      <c r="T302"/>
      <c r="U302"/>
      <c r="W302"/>
      <c r="X302"/>
      <c r="Y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</row>
    <row r="303" spans="2:90" x14ac:dyDescent="0.25">
      <c r="C303" s="2"/>
      <c r="D303"/>
      <c r="E303"/>
      <c r="F303"/>
      <c r="G303"/>
      <c r="H303"/>
      <c r="I303"/>
      <c r="J303"/>
      <c r="K303"/>
      <c r="L303"/>
      <c r="M303"/>
      <c r="N303"/>
      <c r="O303"/>
      <c r="Q303"/>
      <c r="R303"/>
      <c r="S303"/>
      <c r="T303"/>
      <c r="U303"/>
      <c r="W303"/>
      <c r="X303"/>
      <c r="Y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</row>
    <row r="304" spans="2:90" x14ac:dyDescent="0.25">
      <c r="C304" s="2"/>
      <c r="D304"/>
      <c r="E304"/>
      <c r="F304"/>
      <c r="G304"/>
      <c r="H304"/>
      <c r="I304"/>
      <c r="J304"/>
      <c r="K304"/>
      <c r="L304"/>
      <c r="M304"/>
      <c r="N304"/>
      <c r="O304"/>
      <c r="Q304"/>
      <c r="R304"/>
      <c r="S304"/>
      <c r="T304"/>
      <c r="U304"/>
      <c r="W304"/>
      <c r="X304"/>
      <c r="Y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</row>
    <row r="305" spans="3:44" x14ac:dyDescent="0.25">
      <c r="C305" s="2"/>
      <c r="D305"/>
      <c r="E305"/>
      <c r="F305"/>
      <c r="G305"/>
      <c r="H305"/>
      <c r="I305"/>
      <c r="J305"/>
      <c r="K305"/>
      <c r="L305"/>
      <c r="M305"/>
      <c r="N305"/>
      <c r="O305"/>
      <c r="Q305"/>
      <c r="R305"/>
      <c r="S305"/>
      <c r="T305"/>
      <c r="U305"/>
      <c r="W305"/>
      <c r="X305"/>
      <c r="Y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</row>
    <row r="306" spans="3:44" x14ac:dyDescent="0.25">
      <c r="C306" s="2"/>
      <c r="D306"/>
      <c r="E306"/>
      <c r="F306"/>
      <c r="G306"/>
      <c r="H306"/>
      <c r="I306"/>
      <c r="J306"/>
      <c r="K306"/>
      <c r="L306"/>
      <c r="M306"/>
      <c r="N306"/>
      <c r="O306"/>
      <c r="Q306"/>
      <c r="R306"/>
      <c r="S306"/>
      <c r="T306"/>
      <c r="U306"/>
      <c r="W306"/>
      <c r="X306"/>
      <c r="Y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</row>
    <row r="307" spans="3:44" x14ac:dyDescent="0.25">
      <c r="C307" s="2"/>
      <c r="D307"/>
      <c r="E307"/>
      <c r="F307"/>
      <c r="G307"/>
      <c r="H307"/>
      <c r="I307"/>
      <c r="J307"/>
      <c r="K307"/>
      <c r="L307"/>
      <c r="M307"/>
      <c r="N307"/>
      <c r="O307"/>
      <c r="Q307"/>
      <c r="R307"/>
      <c r="S307"/>
      <c r="T307"/>
      <c r="U307"/>
      <c r="W307"/>
      <c r="X307"/>
      <c r="Y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</row>
    <row r="308" spans="3:44" x14ac:dyDescent="0.25">
      <c r="C308" s="2"/>
      <c r="D308"/>
      <c r="E308"/>
      <c r="F308"/>
      <c r="G308"/>
      <c r="H308"/>
      <c r="I308"/>
      <c r="J308"/>
      <c r="K308"/>
      <c r="L308"/>
      <c r="M308"/>
      <c r="N308"/>
      <c r="O308"/>
      <c r="Q308"/>
      <c r="R308"/>
      <c r="S308"/>
      <c r="T308"/>
      <c r="U308"/>
      <c r="W308"/>
      <c r="X308"/>
      <c r="Y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</row>
    <row r="309" spans="3:44" x14ac:dyDescent="0.25">
      <c r="C309" s="2"/>
      <c r="D309"/>
      <c r="E309"/>
      <c r="F309"/>
      <c r="G309"/>
      <c r="H309"/>
      <c r="I309"/>
      <c r="J309"/>
      <c r="K309"/>
      <c r="L309"/>
      <c r="M309"/>
      <c r="N309"/>
      <c r="O309"/>
      <c r="Q309"/>
      <c r="R309"/>
      <c r="S309"/>
      <c r="T309"/>
      <c r="U309"/>
      <c r="W309"/>
      <c r="X309"/>
      <c r="Y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</row>
    <row r="310" spans="3:44" x14ac:dyDescent="0.25">
      <c r="C310" s="2"/>
      <c r="D310"/>
      <c r="E310"/>
      <c r="F310"/>
      <c r="G310"/>
      <c r="H310"/>
      <c r="I310"/>
      <c r="J310"/>
      <c r="K310"/>
      <c r="L310"/>
      <c r="M310"/>
      <c r="N310"/>
      <c r="O310"/>
      <c r="Q310"/>
      <c r="R310"/>
      <c r="S310"/>
      <c r="T310"/>
      <c r="U310"/>
      <c r="W310"/>
      <c r="X310"/>
      <c r="Y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</row>
    <row r="311" spans="3:44" x14ac:dyDescent="0.25">
      <c r="C311" s="2"/>
      <c r="D311"/>
      <c r="E311"/>
      <c r="F311"/>
      <c r="G311"/>
      <c r="H311"/>
      <c r="I311"/>
      <c r="J311"/>
      <c r="K311"/>
      <c r="L311"/>
      <c r="M311"/>
      <c r="N311"/>
      <c r="O311"/>
      <c r="Q311"/>
      <c r="R311"/>
      <c r="S311"/>
      <c r="T311"/>
      <c r="U311"/>
      <c r="W311"/>
      <c r="X311"/>
      <c r="Y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</row>
    <row r="312" spans="3:44" x14ac:dyDescent="0.25">
      <c r="C312" s="2"/>
      <c r="D312"/>
      <c r="E312"/>
      <c r="F312"/>
      <c r="G312"/>
      <c r="H312"/>
      <c r="I312"/>
      <c r="J312"/>
      <c r="K312"/>
      <c r="L312"/>
      <c r="M312"/>
      <c r="N312"/>
      <c r="O312"/>
      <c r="Q312"/>
      <c r="R312"/>
      <c r="S312"/>
      <c r="T312"/>
      <c r="U312"/>
      <c r="W312"/>
      <c r="X312"/>
      <c r="Y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</row>
    <row r="313" spans="3:44" x14ac:dyDescent="0.25">
      <c r="C313" s="2"/>
      <c r="D313"/>
      <c r="E313"/>
      <c r="F313"/>
      <c r="G313"/>
      <c r="H313"/>
      <c r="I313"/>
      <c r="J313"/>
      <c r="K313"/>
      <c r="L313"/>
      <c r="M313"/>
      <c r="N313"/>
      <c r="O313"/>
      <c r="Q313"/>
      <c r="R313"/>
      <c r="S313"/>
      <c r="T313"/>
      <c r="U313"/>
      <c r="W313"/>
      <c r="X313"/>
      <c r="Y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</row>
    <row r="314" spans="3:44" x14ac:dyDescent="0.25">
      <c r="C314" s="2"/>
      <c r="D314"/>
      <c r="E314"/>
      <c r="F314"/>
      <c r="G314"/>
      <c r="H314"/>
      <c r="I314"/>
      <c r="J314"/>
      <c r="K314"/>
      <c r="L314"/>
      <c r="M314"/>
      <c r="N314"/>
      <c r="O314"/>
      <c r="Q314"/>
      <c r="R314"/>
      <c r="S314"/>
      <c r="T314"/>
      <c r="U314"/>
      <c r="W314"/>
      <c r="X314"/>
      <c r="Y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</row>
    <row r="315" spans="3:44" x14ac:dyDescent="0.25">
      <c r="C315" s="2"/>
      <c r="D315"/>
      <c r="E315"/>
      <c r="F315"/>
      <c r="G315"/>
      <c r="H315"/>
      <c r="I315"/>
      <c r="J315"/>
      <c r="K315"/>
      <c r="L315"/>
      <c r="M315"/>
      <c r="N315"/>
      <c r="O315"/>
      <c r="Q315"/>
      <c r="R315"/>
      <c r="S315"/>
      <c r="T315"/>
      <c r="U315"/>
      <c r="W315"/>
      <c r="X315"/>
      <c r="Y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</row>
    <row r="316" spans="3:44" x14ac:dyDescent="0.25">
      <c r="C316" s="2"/>
      <c r="D316"/>
      <c r="E316"/>
      <c r="F316"/>
      <c r="G316"/>
      <c r="H316"/>
      <c r="I316"/>
      <c r="J316"/>
      <c r="K316"/>
      <c r="L316"/>
      <c r="M316"/>
      <c r="N316"/>
      <c r="O316"/>
      <c r="Q316"/>
      <c r="R316"/>
      <c r="S316"/>
      <c r="T316"/>
      <c r="U316"/>
      <c r="W316"/>
      <c r="X316"/>
      <c r="Y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</row>
    <row r="317" spans="3:44" x14ac:dyDescent="0.25">
      <c r="C317" s="2"/>
      <c r="D317"/>
      <c r="E317"/>
      <c r="F317"/>
      <c r="G317"/>
      <c r="H317"/>
      <c r="I317"/>
      <c r="J317"/>
      <c r="K317"/>
      <c r="L317"/>
      <c r="M317"/>
      <c r="N317"/>
      <c r="O317"/>
      <c r="Q317"/>
      <c r="R317"/>
      <c r="S317"/>
      <c r="T317"/>
      <c r="U317"/>
      <c r="W317"/>
      <c r="X317"/>
      <c r="Y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</row>
    <row r="318" spans="3:44" x14ac:dyDescent="0.25">
      <c r="C318" s="2"/>
      <c r="D318"/>
      <c r="E318"/>
      <c r="F318"/>
      <c r="G318"/>
      <c r="H318"/>
      <c r="I318"/>
      <c r="J318"/>
      <c r="K318"/>
      <c r="L318"/>
      <c r="M318"/>
      <c r="N318"/>
      <c r="O318"/>
      <c r="Q318"/>
      <c r="R318"/>
      <c r="S318"/>
      <c r="T318"/>
      <c r="U318"/>
      <c r="W318"/>
      <c r="X318"/>
      <c r="Y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</row>
    <row r="319" spans="3:44" x14ac:dyDescent="0.25">
      <c r="C319" s="2"/>
      <c r="D319"/>
      <c r="E319"/>
      <c r="F319"/>
      <c r="G319"/>
      <c r="H319"/>
      <c r="I319"/>
      <c r="J319"/>
      <c r="K319"/>
      <c r="L319"/>
      <c r="M319"/>
      <c r="N319"/>
      <c r="O319"/>
      <c r="Q319"/>
      <c r="R319"/>
      <c r="S319"/>
      <c r="T319"/>
      <c r="U319"/>
      <c r="W319"/>
      <c r="X319"/>
      <c r="Y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</row>
    <row r="320" spans="3:44" x14ac:dyDescent="0.25">
      <c r="C320" s="2"/>
      <c r="D320"/>
      <c r="E320"/>
      <c r="F320"/>
      <c r="G320"/>
      <c r="H320"/>
      <c r="I320"/>
      <c r="J320"/>
      <c r="K320"/>
      <c r="L320"/>
      <c r="M320"/>
      <c r="N320"/>
      <c r="O320"/>
      <c r="Q320"/>
      <c r="R320"/>
      <c r="S320"/>
      <c r="T320"/>
      <c r="U320"/>
      <c r="W320"/>
      <c r="X320"/>
      <c r="Y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</row>
    <row r="321" spans="3:44" x14ac:dyDescent="0.25">
      <c r="C321" s="2"/>
      <c r="D321"/>
      <c r="E321"/>
      <c r="F321"/>
      <c r="G321"/>
      <c r="H321"/>
      <c r="I321"/>
      <c r="J321"/>
      <c r="K321"/>
      <c r="L321"/>
      <c r="M321"/>
      <c r="N321"/>
      <c r="O321"/>
      <c r="Q321"/>
      <c r="R321"/>
      <c r="S321"/>
      <c r="T321"/>
      <c r="U321"/>
      <c r="W321"/>
      <c r="X321"/>
      <c r="Y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</row>
    <row r="322" spans="3:44" x14ac:dyDescent="0.25">
      <c r="C322" s="2"/>
      <c r="D322"/>
      <c r="E322"/>
      <c r="F322"/>
      <c r="G322"/>
      <c r="H322"/>
      <c r="I322"/>
      <c r="J322"/>
      <c r="K322"/>
      <c r="L322"/>
      <c r="M322"/>
      <c r="N322"/>
      <c r="O322"/>
      <c r="Q322"/>
      <c r="R322"/>
      <c r="S322"/>
      <c r="T322"/>
      <c r="U322"/>
      <c r="W322"/>
      <c r="X322"/>
      <c r="Y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</row>
    <row r="323" spans="3:44" x14ac:dyDescent="0.25">
      <c r="C323" s="2"/>
      <c r="D323"/>
      <c r="E323"/>
      <c r="F323"/>
      <c r="G323"/>
      <c r="H323"/>
      <c r="I323"/>
      <c r="J323"/>
      <c r="K323"/>
      <c r="L323"/>
      <c r="M323"/>
      <c r="N323"/>
      <c r="O323"/>
      <c r="Q323"/>
      <c r="R323"/>
      <c r="S323"/>
      <c r="T323"/>
      <c r="U323"/>
      <c r="W323"/>
      <c r="X323"/>
      <c r="Y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</row>
    <row r="324" spans="3:44" x14ac:dyDescent="0.25">
      <c r="C324" s="2"/>
      <c r="D324"/>
      <c r="E324"/>
      <c r="F324"/>
      <c r="G324"/>
      <c r="H324"/>
      <c r="I324"/>
      <c r="J324"/>
      <c r="K324"/>
      <c r="L324"/>
      <c r="M324"/>
      <c r="N324"/>
      <c r="O324"/>
      <c r="Q324"/>
      <c r="R324"/>
      <c r="S324"/>
      <c r="T324"/>
      <c r="U324"/>
      <c r="W324"/>
      <c r="X324"/>
      <c r="Y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</row>
    <row r="325" spans="3:44" x14ac:dyDescent="0.25">
      <c r="C325" s="2"/>
      <c r="D325"/>
      <c r="E325"/>
      <c r="F325"/>
      <c r="G325"/>
      <c r="H325"/>
      <c r="I325"/>
      <c r="J325"/>
      <c r="K325"/>
      <c r="L325"/>
      <c r="M325"/>
      <c r="N325"/>
      <c r="O325"/>
      <c r="Q325"/>
      <c r="R325"/>
      <c r="S325"/>
      <c r="T325"/>
      <c r="U325"/>
      <c r="W325"/>
      <c r="X325"/>
      <c r="Y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</row>
    <row r="326" spans="3:44" x14ac:dyDescent="0.25">
      <c r="C326" s="2"/>
      <c r="D326"/>
      <c r="E326"/>
      <c r="F326"/>
      <c r="G326"/>
      <c r="H326"/>
      <c r="I326"/>
      <c r="J326"/>
      <c r="K326"/>
      <c r="L326"/>
      <c r="M326"/>
      <c r="N326"/>
      <c r="O326"/>
      <c r="Q326"/>
      <c r="R326"/>
      <c r="S326"/>
      <c r="T326"/>
      <c r="U326"/>
      <c r="W326"/>
      <c r="X326"/>
      <c r="Y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</row>
    <row r="327" spans="3:44" x14ac:dyDescent="0.25">
      <c r="C327" s="2"/>
      <c r="D327"/>
      <c r="E327"/>
      <c r="F327"/>
      <c r="G327"/>
      <c r="H327"/>
      <c r="I327"/>
      <c r="J327"/>
      <c r="K327"/>
      <c r="L327"/>
      <c r="M327"/>
      <c r="N327"/>
      <c r="O327"/>
      <c r="Q327"/>
      <c r="R327"/>
      <c r="S327"/>
      <c r="T327"/>
      <c r="U327"/>
      <c r="W327"/>
      <c r="X327"/>
      <c r="Y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</row>
    <row r="328" spans="3:44" x14ac:dyDescent="0.25">
      <c r="C328" s="2"/>
      <c r="D328"/>
      <c r="E328"/>
      <c r="F328"/>
      <c r="G328"/>
      <c r="H328"/>
      <c r="I328"/>
      <c r="J328"/>
      <c r="K328"/>
      <c r="L328"/>
      <c r="M328"/>
      <c r="N328"/>
      <c r="O328"/>
      <c r="Q328"/>
      <c r="R328"/>
      <c r="S328"/>
      <c r="T328"/>
      <c r="U328"/>
      <c r="W328"/>
      <c r="X328"/>
      <c r="Y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</row>
    <row r="329" spans="3:44" x14ac:dyDescent="0.25">
      <c r="C329" s="2"/>
      <c r="D329"/>
      <c r="E329"/>
      <c r="F329"/>
      <c r="G329"/>
      <c r="H329"/>
      <c r="I329"/>
      <c r="J329"/>
      <c r="K329"/>
      <c r="L329"/>
      <c r="M329"/>
      <c r="N329"/>
      <c r="O329"/>
      <c r="Q329"/>
      <c r="R329"/>
      <c r="S329"/>
      <c r="T329"/>
      <c r="U329"/>
      <c r="W329"/>
      <c r="X329"/>
      <c r="Y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</row>
    <row r="330" spans="3:44" x14ac:dyDescent="0.25">
      <c r="C330" s="2"/>
      <c r="D330"/>
      <c r="E330"/>
      <c r="F330"/>
      <c r="G330"/>
      <c r="H330"/>
      <c r="I330"/>
      <c r="J330"/>
      <c r="K330"/>
      <c r="L330"/>
      <c r="M330"/>
      <c r="N330"/>
      <c r="O330"/>
      <c r="Q330"/>
      <c r="R330"/>
      <c r="S330"/>
      <c r="T330"/>
      <c r="U330"/>
      <c r="W330"/>
      <c r="X330"/>
      <c r="Y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</row>
    <row r="331" spans="3:44" x14ac:dyDescent="0.25">
      <c r="C331" s="2"/>
      <c r="D331"/>
      <c r="E331"/>
      <c r="F331"/>
      <c r="G331"/>
      <c r="H331"/>
      <c r="I331"/>
      <c r="J331"/>
      <c r="K331"/>
      <c r="L331"/>
      <c r="M331"/>
      <c r="N331"/>
      <c r="O331"/>
      <c r="Q331"/>
      <c r="R331"/>
      <c r="S331"/>
      <c r="T331"/>
      <c r="U331"/>
      <c r="W331"/>
      <c r="X331"/>
      <c r="Y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</row>
    <row r="332" spans="3:44" x14ac:dyDescent="0.25">
      <c r="C332" s="2"/>
      <c r="D332"/>
      <c r="E332"/>
      <c r="F332"/>
      <c r="G332"/>
      <c r="H332"/>
      <c r="I332"/>
      <c r="J332"/>
      <c r="K332"/>
      <c r="L332"/>
      <c r="M332"/>
      <c r="N332"/>
      <c r="O332"/>
      <c r="Q332"/>
      <c r="R332"/>
      <c r="S332"/>
      <c r="T332"/>
      <c r="U332"/>
      <c r="W332"/>
      <c r="X332"/>
      <c r="Y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</row>
    <row r="333" spans="3:44" x14ac:dyDescent="0.25">
      <c r="C333" s="2"/>
      <c r="D333"/>
      <c r="E333"/>
      <c r="F333"/>
      <c r="G333"/>
      <c r="H333"/>
      <c r="I333"/>
      <c r="J333"/>
      <c r="K333"/>
      <c r="L333"/>
      <c r="M333"/>
      <c r="N333"/>
      <c r="O333"/>
      <c r="Q333"/>
      <c r="R333"/>
      <c r="S333"/>
      <c r="T333"/>
      <c r="U333"/>
      <c r="W333"/>
      <c r="X333"/>
      <c r="Y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</row>
    <row r="334" spans="3:44" x14ac:dyDescent="0.25">
      <c r="C334" s="2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W334"/>
      <c r="X334"/>
      <c r="Y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</row>
    <row r="335" spans="3:44" x14ac:dyDescent="0.25">
      <c r="C335" s="2"/>
      <c r="D335"/>
      <c r="E335"/>
      <c r="F335"/>
      <c r="G335"/>
      <c r="H335"/>
      <c r="I335"/>
      <c r="J335"/>
      <c r="K335"/>
      <c r="L335"/>
      <c r="M335"/>
      <c r="N335"/>
      <c r="O335"/>
      <c r="Q335"/>
      <c r="R335"/>
      <c r="S335"/>
      <c r="T335"/>
      <c r="U335"/>
      <c r="W335"/>
      <c r="X335"/>
      <c r="Y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</row>
    <row r="336" spans="3:44" x14ac:dyDescent="0.25">
      <c r="C336" s="2"/>
      <c r="D336"/>
      <c r="E336"/>
      <c r="F336"/>
      <c r="G336"/>
      <c r="H336"/>
      <c r="I336"/>
      <c r="J336"/>
      <c r="K336"/>
      <c r="L336"/>
      <c r="M336"/>
      <c r="N336"/>
      <c r="O336"/>
      <c r="Q336"/>
      <c r="R336"/>
      <c r="S336"/>
      <c r="T336"/>
      <c r="U336"/>
      <c r="W336"/>
      <c r="X336"/>
      <c r="Y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</row>
    <row r="337" spans="3:44" x14ac:dyDescent="0.25">
      <c r="C337" s="2"/>
      <c r="D337"/>
      <c r="E337"/>
      <c r="F337"/>
      <c r="G337"/>
      <c r="H337"/>
      <c r="I337"/>
      <c r="J337"/>
      <c r="K337"/>
      <c r="L337"/>
      <c r="M337"/>
      <c r="N337"/>
      <c r="O337"/>
      <c r="Q337"/>
      <c r="R337"/>
      <c r="S337"/>
      <c r="T337"/>
      <c r="U337"/>
      <c r="W337"/>
      <c r="X337"/>
      <c r="Y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</row>
    <row r="338" spans="3:44" x14ac:dyDescent="0.25">
      <c r="C338" s="2"/>
      <c r="D338"/>
      <c r="E338"/>
      <c r="F338"/>
      <c r="G338"/>
      <c r="H338"/>
      <c r="I338"/>
      <c r="J338"/>
      <c r="K338"/>
      <c r="L338"/>
      <c r="M338"/>
      <c r="N338"/>
      <c r="O338"/>
      <c r="Q338"/>
      <c r="R338"/>
      <c r="S338"/>
      <c r="T338"/>
      <c r="U338"/>
      <c r="W338"/>
      <c r="X338"/>
      <c r="Y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</row>
    <row r="339" spans="3:44" x14ac:dyDescent="0.25">
      <c r="C339" s="2"/>
      <c r="D339"/>
      <c r="E339"/>
      <c r="F339"/>
      <c r="G339"/>
      <c r="H339"/>
      <c r="I339"/>
      <c r="J339"/>
      <c r="K339"/>
      <c r="L339"/>
      <c r="M339"/>
      <c r="N339"/>
      <c r="O339"/>
      <c r="Q339"/>
      <c r="R339"/>
      <c r="S339"/>
      <c r="T339"/>
      <c r="U339"/>
      <c r="W339"/>
      <c r="X339"/>
      <c r="Y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</row>
    <row r="340" spans="3:44" x14ac:dyDescent="0.25">
      <c r="C340" s="2"/>
      <c r="D340"/>
      <c r="E340"/>
      <c r="F340"/>
      <c r="G340"/>
      <c r="H340"/>
      <c r="I340"/>
      <c r="J340"/>
      <c r="K340"/>
      <c r="L340"/>
      <c r="M340"/>
      <c r="N340"/>
      <c r="O340"/>
      <c r="Q340"/>
      <c r="R340"/>
      <c r="S340"/>
      <c r="T340"/>
      <c r="U340"/>
      <c r="W340"/>
      <c r="X340"/>
      <c r="Y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</row>
    <row r="341" spans="3:44" x14ac:dyDescent="0.25">
      <c r="C341" s="2"/>
      <c r="D341"/>
      <c r="E341"/>
      <c r="F341"/>
      <c r="G341"/>
      <c r="H341"/>
      <c r="I341"/>
      <c r="J341"/>
      <c r="K341"/>
      <c r="L341"/>
      <c r="M341"/>
      <c r="N341"/>
      <c r="O341"/>
      <c r="Q341"/>
      <c r="R341"/>
      <c r="S341"/>
      <c r="T341"/>
      <c r="U341"/>
      <c r="W341"/>
      <c r="X341"/>
      <c r="Y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</row>
    <row r="342" spans="3:44" x14ac:dyDescent="0.25">
      <c r="C342" s="2"/>
      <c r="D342"/>
      <c r="E342"/>
      <c r="F342"/>
      <c r="G342"/>
      <c r="H342"/>
      <c r="I342"/>
      <c r="J342"/>
      <c r="K342"/>
      <c r="L342"/>
      <c r="M342"/>
      <c r="N342"/>
      <c r="O342"/>
      <c r="Q342"/>
      <c r="R342"/>
      <c r="S342"/>
      <c r="T342"/>
      <c r="U342"/>
      <c r="W342"/>
      <c r="X342"/>
      <c r="Y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</row>
    <row r="343" spans="3:44" x14ac:dyDescent="0.25">
      <c r="C343" s="2"/>
      <c r="D343"/>
      <c r="E343"/>
      <c r="F343"/>
      <c r="G343"/>
      <c r="H343"/>
      <c r="I343"/>
      <c r="J343"/>
      <c r="K343"/>
      <c r="L343"/>
      <c r="M343"/>
      <c r="N343"/>
      <c r="O343"/>
      <c r="Q343"/>
      <c r="R343"/>
      <c r="S343"/>
      <c r="T343"/>
      <c r="U343"/>
      <c r="W343"/>
      <c r="X343"/>
      <c r="Y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</row>
    <row r="344" spans="3:44" x14ac:dyDescent="0.25">
      <c r="C344" s="2"/>
      <c r="D344"/>
      <c r="E344"/>
      <c r="F344"/>
      <c r="G344"/>
      <c r="H344"/>
      <c r="I344"/>
      <c r="J344"/>
      <c r="K344"/>
      <c r="L344"/>
      <c r="M344"/>
      <c r="N344"/>
      <c r="O344"/>
      <c r="Q344"/>
      <c r="R344"/>
      <c r="S344"/>
      <c r="T344"/>
      <c r="U344"/>
      <c r="W344"/>
      <c r="X344"/>
      <c r="Y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</row>
    <row r="345" spans="3:44" x14ac:dyDescent="0.25">
      <c r="C345" s="2"/>
      <c r="D345"/>
      <c r="E345"/>
      <c r="F345"/>
      <c r="G345"/>
      <c r="H345"/>
      <c r="I345"/>
      <c r="J345"/>
      <c r="K345"/>
      <c r="L345"/>
      <c r="M345"/>
      <c r="N345"/>
      <c r="O345"/>
      <c r="Q345"/>
      <c r="R345"/>
      <c r="S345"/>
      <c r="T345"/>
      <c r="U345"/>
      <c r="W345"/>
      <c r="X345"/>
      <c r="Y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</row>
    <row r="346" spans="3:44" x14ac:dyDescent="0.25">
      <c r="C346" s="2"/>
      <c r="D346"/>
      <c r="E346"/>
      <c r="F346"/>
      <c r="G346"/>
      <c r="H346"/>
      <c r="I346"/>
      <c r="J346"/>
      <c r="K346"/>
      <c r="L346"/>
      <c r="M346"/>
      <c r="N346"/>
      <c r="O346"/>
      <c r="Q346"/>
      <c r="R346"/>
      <c r="S346"/>
      <c r="T346"/>
      <c r="U346"/>
      <c r="W346"/>
      <c r="X346"/>
      <c r="Y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</row>
    <row r="347" spans="3:44" x14ac:dyDescent="0.25">
      <c r="C347" s="2"/>
      <c r="D347"/>
      <c r="E347"/>
      <c r="F347"/>
      <c r="G347"/>
      <c r="H347"/>
      <c r="I347"/>
      <c r="J347"/>
      <c r="K347"/>
      <c r="L347"/>
      <c r="M347"/>
      <c r="N347"/>
      <c r="O347"/>
      <c r="Q347"/>
      <c r="R347"/>
      <c r="S347"/>
      <c r="T347"/>
      <c r="U347"/>
      <c r="W347"/>
      <c r="X347"/>
      <c r="Y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</row>
    <row r="348" spans="3:44" x14ac:dyDescent="0.25">
      <c r="C348" s="2"/>
      <c r="D348"/>
      <c r="E348"/>
      <c r="F348"/>
      <c r="G348"/>
      <c r="H348"/>
      <c r="I348"/>
      <c r="J348"/>
      <c r="K348"/>
      <c r="L348"/>
      <c r="M348"/>
      <c r="N348"/>
      <c r="O348"/>
      <c r="Q348"/>
      <c r="R348"/>
      <c r="S348"/>
      <c r="T348"/>
      <c r="U348"/>
      <c r="W348"/>
      <c r="X348"/>
      <c r="Y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</row>
    <row r="349" spans="3:44" x14ac:dyDescent="0.25">
      <c r="C349" s="2"/>
      <c r="D349"/>
      <c r="E349"/>
      <c r="F349"/>
      <c r="G349"/>
      <c r="H349"/>
      <c r="I349"/>
      <c r="J349"/>
      <c r="K349"/>
      <c r="L349"/>
      <c r="M349"/>
      <c r="N349"/>
      <c r="O349"/>
      <c r="Q349"/>
      <c r="R349"/>
      <c r="S349"/>
      <c r="T349"/>
      <c r="U349"/>
      <c r="W349"/>
      <c r="X349"/>
      <c r="Y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</row>
    <row r="350" spans="3:44" x14ac:dyDescent="0.25">
      <c r="C350" s="2"/>
      <c r="D350"/>
      <c r="E350"/>
      <c r="F350"/>
      <c r="G350"/>
      <c r="H350"/>
      <c r="I350"/>
      <c r="J350"/>
      <c r="K350"/>
      <c r="L350"/>
      <c r="M350"/>
      <c r="N350"/>
      <c r="O350"/>
      <c r="Q350"/>
      <c r="R350"/>
      <c r="S350"/>
      <c r="T350"/>
      <c r="U350"/>
      <c r="W350"/>
      <c r="X350"/>
      <c r="Y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</row>
    <row r="351" spans="3:44" x14ac:dyDescent="0.25">
      <c r="C351" s="2"/>
      <c r="D351"/>
      <c r="E351"/>
      <c r="F351"/>
      <c r="G351"/>
      <c r="H351"/>
      <c r="I351"/>
      <c r="J351"/>
      <c r="K351"/>
      <c r="L351"/>
      <c r="M351"/>
      <c r="N351"/>
      <c r="O351"/>
      <c r="Q351"/>
      <c r="R351"/>
      <c r="S351"/>
      <c r="T351"/>
      <c r="U351"/>
      <c r="W351"/>
      <c r="X351"/>
      <c r="Y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</row>
    <row r="352" spans="3:44" x14ac:dyDescent="0.25">
      <c r="C352" s="2"/>
      <c r="D352"/>
      <c r="E352"/>
      <c r="F352"/>
      <c r="G352"/>
      <c r="H352"/>
      <c r="I352"/>
      <c r="J352"/>
      <c r="K352"/>
      <c r="L352"/>
      <c r="M352"/>
      <c r="N352"/>
      <c r="O352"/>
      <c r="Q352"/>
      <c r="R352"/>
      <c r="S352"/>
      <c r="T352"/>
      <c r="U352"/>
      <c r="W352"/>
      <c r="X352"/>
      <c r="Y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</row>
    <row r="353" spans="3:44" x14ac:dyDescent="0.25">
      <c r="C353" s="2"/>
      <c r="D353"/>
      <c r="E353"/>
      <c r="F353"/>
      <c r="G353"/>
      <c r="H353"/>
      <c r="I353"/>
      <c r="J353"/>
      <c r="K353"/>
      <c r="L353"/>
      <c r="M353"/>
      <c r="N353"/>
      <c r="O353"/>
      <c r="Q353"/>
      <c r="R353"/>
      <c r="S353"/>
      <c r="T353"/>
      <c r="U353"/>
      <c r="W353"/>
      <c r="X353"/>
      <c r="Y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</row>
    <row r="354" spans="3:44" x14ac:dyDescent="0.25">
      <c r="C354" s="2"/>
      <c r="D354"/>
      <c r="E354"/>
      <c r="F354"/>
      <c r="G354"/>
      <c r="H354"/>
      <c r="I354"/>
      <c r="J354"/>
      <c r="K354"/>
      <c r="L354"/>
      <c r="M354"/>
      <c r="N354"/>
      <c r="O354"/>
      <c r="Q354"/>
      <c r="R354"/>
      <c r="S354"/>
      <c r="T354"/>
      <c r="U354"/>
      <c r="W354"/>
      <c r="X354"/>
      <c r="Y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</row>
    <row r="355" spans="3:44" x14ac:dyDescent="0.25">
      <c r="C355" s="2"/>
      <c r="D355"/>
      <c r="E355"/>
      <c r="F355"/>
      <c r="G355"/>
      <c r="H355"/>
      <c r="I355"/>
      <c r="J355"/>
      <c r="K355"/>
      <c r="L355"/>
      <c r="M355"/>
      <c r="N355"/>
      <c r="O355"/>
      <c r="Q355"/>
      <c r="R355"/>
      <c r="S355"/>
      <c r="T355"/>
      <c r="U355"/>
      <c r="W355"/>
      <c r="X355"/>
      <c r="Y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</row>
    <row r="356" spans="3:44" x14ac:dyDescent="0.25">
      <c r="C356" s="2"/>
      <c r="D356"/>
      <c r="E356"/>
      <c r="F356"/>
      <c r="G356"/>
      <c r="H356"/>
      <c r="I356"/>
      <c r="J356"/>
      <c r="K356"/>
      <c r="L356"/>
      <c r="M356"/>
      <c r="N356"/>
      <c r="O356"/>
      <c r="Q356"/>
      <c r="R356"/>
      <c r="S356"/>
      <c r="T356"/>
      <c r="U356"/>
      <c r="W356"/>
      <c r="X356"/>
      <c r="Y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</row>
    <row r="357" spans="3:44" x14ac:dyDescent="0.25">
      <c r="C357" s="2"/>
      <c r="D357"/>
      <c r="E357"/>
      <c r="F357"/>
      <c r="G357"/>
      <c r="H357"/>
      <c r="I357"/>
      <c r="J357"/>
      <c r="K357"/>
      <c r="L357"/>
      <c r="M357"/>
      <c r="N357"/>
      <c r="O357"/>
      <c r="Q357"/>
      <c r="R357"/>
      <c r="S357"/>
      <c r="T357"/>
      <c r="U357"/>
      <c r="W357"/>
      <c r="X357"/>
      <c r="Y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</row>
    <row r="358" spans="3:44" x14ac:dyDescent="0.25">
      <c r="C358" s="2"/>
      <c r="D358"/>
      <c r="E358"/>
      <c r="F358"/>
      <c r="G358"/>
      <c r="H358"/>
      <c r="I358"/>
      <c r="J358"/>
      <c r="K358"/>
      <c r="L358"/>
      <c r="M358"/>
      <c r="N358"/>
      <c r="O358"/>
      <c r="Q358"/>
      <c r="R358"/>
      <c r="S358"/>
      <c r="T358"/>
      <c r="U358"/>
      <c r="W358"/>
      <c r="X358"/>
      <c r="Y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</row>
    <row r="359" spans="3:44" x14ac:dyDescent="0.25">
      <c r="C359" s="2"/>
      <c r="D359"/>
      <c r="E359"/>
      <c r="F359"/>
      <c r="G359"/>
      <c r="H359"/>
      <c r="I359"/>
      <c r="J359"/>
      <c r="K359"/>
      <c r="L359"/>
      <c r="M359"/>
      <c r="N359"/>
      <c r="O359"/>
      <c r="Q359"/>
      <c r="R359"/>
      <c r="S359"/>
      <c r="T359"/>
      <c r="U359"/>
      <c r="W359"/>
      <c r="X359"/>
      <c r="Y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</row>
    <row r="360" spans="3:44" x14ac:dyDescent="0.25">
      <c r="C360" s="2"/>
      <c r="D360"/>
      <c r="E360"/>
      <c r="F360"/>
      <c r="G360"/>
      <c r="H360"/>
      <c r="I360"/>
      <c r="J360"/>
      <c r="K360"/>
      <c r="L360"/>
      <c r="M360"/>
      <c r="N360"/>
      <c r="O360"/>
      <c r="Q360"/>
      <c r="R360"/>
      <c r="S360"/>
      <c r="T360"/>
      <c r="U360"/>
      <c r="W360"/>
      <c r="X360"/>
      <c r="Y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</row>
    <row r="361" spans="3:44" x14ac:dyDescent="0.25">
      <c r="C361" s="2"/>
      <c r="D361"/>
      <c r="E361"/>
      <c r="F361"/>
      <c r="G361"/>
      <c r="H361"/>
      <c r="I361"/>
      <c r="J361"/>
      <c r="K361"/>
      <c r="L361"/>
      <c r="M361"/>
      <c r="N361"/>
      <c r="O361"/>
      <c r="Q361"/>
      <c r="R361"/>
      <c r="S361"/>
      <c r="T361"/>
      <c r="U361"/>
      <c r="W361"/>
      <c r="X361"/>
      <c r="Y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</row>
    <row r="362" spans="3:44" x14ac:dyDescent="0.25">
      <c r="C362" s="2"/>
      <c r="D362"/>
      <c r="E362"/>
      <c r="F362"/>
      <c r="G362"/>
      <c r="H362"/>
      <c r="I362"/>
      <c r="J362"/>
      <c r="K362"/>
      <c r="L362"/>
      <c r="M362"/>
      <c r="N362"/>
      <c r="O362"/>
      <c r="Q362"/>
      <c r="R362"/>
      <c r="S362"/>
      <c r="T362"/>
      <c r="U362"/>
      <c r="W362"/>
      <c r="X362"/>
      <c r="Y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</row>
    <row r="363" spans="3:44" x14ac:dyDescent="0.25">
      <c r="C363" s="2"/>
      <c r="D363"/>
      <c r="E363"/>
      <c r="F363"/>
      <c r="G363"/>
      <c r="H363"/>
      <c r="I363"/>
      <c r="J363"/>
      <c r="K363"/>
      <c r="L363"/>
      <c r="M363"/>
      <c r="N363"/>
      <c r="O363"/>
      <c r="Q363"/>
      <c r="R363"/>
      <c r="S363"/>
      <c r="T363"/>
      <c r="U363"/>
      <c r="W363"/>
      <c r="X363"/>
      <c r="Y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</row>
    <row r="364" spans="3:44" x14ac:dyDescent="0.25">
      <c r="C364" s="2"/>
      <c r="D364"/>
      <c r="E364"/>
      <c r="F364"/>
      <c r="G364"/>
      <c r="H364"/>
      <c r="I364"/>
      <c r="J364"/>
      <c r="K364"/>
      <c r="L364"/>
      <c r="M364"/>
      <c r="N364"/>
      <c r="O364"/>
      <c r="Q364"/>
      <c r="R364"/>
      <c r="S364"/>
      <c r="T364"/>
      <c r="U364"/>
      <c r="W364"/>
      <c r="X364"/>
      <c r="Y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</row>
    <row r="365" spans="3:44" x14ac:dyDescent="0.25">
      <c r="C365" s="2"/>
      <c r="D365"/>
      <c r="E365"/>
      <c r="F365"/>
      <c r="G365"/>
      <c r="H365"/>
      <c r="I365"/>
      <c r="J365"/>
      <c r="K365"/>
      <c r="L365"/>
      <c r="M365"/>
      <c r="N365"/>
      <c r="O365"/>
      <c r="Q365"/>
      <c r="R365"/>
      <c r="S365"/>
      <c r="T365"/>
      <c r="U365"/>
      <c r="W365"/>
      <c r="X365"/>
      <c r="Y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</row>
    <row r="366" spans="3:44" x14ac:dyDescent="0.25">
      <c r="C366" s="2"/>
      <c r="D366"/>
      <c r="E366"/>
      <c r="F366"/>
      <c r="G366"/>
      <c r="H366"/>
      <c r="I366"/>
      <c r="J366"/>
      <c r="K366"/>
      <c r="L366"/>
      <c r="M366"/>
      <c r="N366"/>
      <c r="O366"/>
      <c r="Q366"/>
      <c r="R366"/>
      <c r="S366"/>
      <c r="T366"/>
      <c r="U366"/>
      <c r="W366"/>
      <c r="X366"/>
      <c r="Y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</row>
    <row r="367" spans="3:44" x14ac:dyDescent="0.25">
      <c r="C367" s="2"/>
      <c r="D367"/>
      <c r="E367"/>
      <c r="F367"/>
      <c r="G367"/>
      <c r="H367"/>
      <c r="I367"/>
      <c r="J367"/>
      <c r="K367"/>
      <c r="L367"/>
      <c r="M367"/>
      <c r="N367"/>
      <c r="O367"/>
      <c r="Q367"/>
      <c r="R367"/>
      <c r="S367"/>
      <c r="T367"/>
      <c r="U367"/>
      <c r="W367"/>
      <c r="X367"/>
      <c r="Y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</row>
    <row r="368" spans="3:44" x14ac:dyDescent="0.25">
      <c r="C368" s="2"/>
      <c r="D368"/>
      <c r="E368"/>
      <c r="F368"/>
      <c r="G368"/>
      <c r="H368"/>
      <c r="I368"/>
      <c r="J368"/>
      <c r="K368"/>
      <c r="L368"/>
      <c r="M368"/>
      <c r="N368"/>
      <c r="O368"/>
      <c r="Q368"/>
      <c r="R368"/>
      <c r="S368"/>
      <c r="T368"/>
      <c r="U368"/>
      <c r="W368"/>
      <c r="X368"/>
      <c r="Y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</row>
    <row r="369" spans="3:44" x14ac:dyDescent="0.25">
      <c r="C369" s="2"/>
      <c r="D369"/>
      <c r="E369"/>
      <c r="F369"/>
      <c r="G369"/>
      <c r="H369"/>
      <c r="I369"/>
      <c r="J369"/>
      <c r="K369"/>
      <c r="L369"/>
      <c r="M369"/>
      <c r="N369"/>
      <c r="O369"/>
      <c r="Q369"/>
      <c r="R369"/>
      <c r="S369"/>
      <c r="T369"/>
      <c r="U369"/>
      <c r="W369"/>
      <c r="X369"/>
      <c r="Y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</row>
    <row r="370" spans="3:44" x14ac:dyDescent="0.25">
      <c r="C370" s="2"/>
      <c r="D370"/>
      <c r="E370"/>
      <c r="F370"/>
      <c r="G370"/>
      <c r="H370"/>
      <c r="I370"/>
      <c r="J370"/>
      <c r="K370"/>
      <c r="L370"/>
      <c r="M370"/>
      <c r="N370"/>
      <c r="O370"/>
      <c r="Q370"/>
      <c r="R370"/>
      <c r="S370"/>
      <c r="T370"/>
      <c r="U370"/>
      <c r="W370"/>
      <c r="X370"/>
      <c r="Y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</row>
    <row r="371" spans="3:44" x14ac:dyDescent="0.25">
      <c r="C371" s="2"/>
      <c r="D371"/>
      <c r="E371"/>
      <c r="F371"/>
      <c r="G371"/>
      <c r="H371"/>
      <c r="I371"/>
      <c r="J371"/>
      <c r="K371"/>
      <c r="L371"/>
      <c r="M371"/>
      <c r="N371"/>
      <c r="O371"/>
      <c r="Q371"/>
      <c r="R371"/>
      <c r="S371"/>
      <c r="T371"/>
      <c r="U371"/>
      <c r="W371"/>
      <c r="X371"/>
      <c r="Y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</row>
    <row r="372" spans="3:44" x14ac:dyDescent="0.25">
      <c r="C372" s="2"/>
      <c r="D372"/>
      <c r="E372"/>
      <c r="F372"/>
      <c r="G372"/>
      <c r="H372"/>
      <c r="I372"/>
      <c r="J372"/>
      <c r="K372"/>
      <c r="L372"/>
      <c r="M372"/>
      <c r="N372"/>
      <c r="O372"/>
      <c r="Q372"/>
      <c r="R372"/>
      <c r="S372"/>
      <c r="T372"/>
      <c r="U372"/>
      <c r="W372"/>
      <c r="X372"/>
      <c r="Y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</row>
    <row r="373" spans="3:44" x14ac:dyDescent="0.25">
      <c r="C373" s="2"/>
      <c r="D373"/>
      <c r="E373"/>
      <c r="F373"/>
      <c r="G373"/>
      <c r="H373"/>
      <c r="I373"/>
      <c r="J373"/>
      <c r="K373"/>
      <c r="L373"/>
      <c r="M373"/>
      <c r="N373"/>
      <c r="O373"/>
      <c r="Q373"/>
      <c r="R373"/>
      <c r="S373"/>
      <c r="T373"/>
      <c r="U373"/>
      <c r="W373"/>
      <c r="X373"/>
      <c r="Y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</row>
    <row r="374" spans="3:44" x14ac:dyDescent="0.25">
      <c r="C374" s="2"/>
      <c r="D374"/>
      <c r="E374"/>
      <c r="F374"/>
      <c r="G374"/>
      <c r="H374"/>
      <c r="I374"/>
      <c r="J374"/>
      <c r="K374"/>
      <c r="L374"/>
      <c r="M374"/>
      <c r="N374"/>
      <c r="O374"/>
      <c r="Q374"/>
      <c r="R374"/>
      <c r="S374"/>
      <c r="T374"/>
      <c r="U374"/>
      <c r="W374"/>
      <c r="X374"/>
      <c r="Y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</row>
    <row r="375" spans="3:44" x14ac:dyDescent="0.25">
      <c r="C375" s="2"/>
      <c r="D375"/>
      <c r="E375"/>
      <c r="F375"/>
      <c r="G375"/>
      <c r="H375"/>
      <c r="I375"/>
      <c r="J375"/>
      <c r="K375"/>
      <c r="L375"/>
      <c r="M375"/>
      <c r="N375"/>
      <c r="O375"/>
      <c r="Q375"/>
      <c r="R375"/>
      <c r="S375"/>
      <c r="T375"/>
      <c r="U375"/>
      <c r="W375"/>
      <c r="X375"/>
      <c r="Y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</row>
    <row r="376" spans="3:44" x14ac:dyDescent="0.25">
      <c r="C376" s="2"/>
      <c r="D376"/>
      <c r="E376"/>
      <c r="F376"/>
      <c r="G376"/>
      <c r="H376"/>
      <c r="I376"/>
      <c r="J376"/>
      <c r="K376"/>
      <c r="L376"/>
      <c r="M376"/>
      <c r="N376"/>
      <c r="O376"/>
      <c r="Q376"/>
      <c r="R376"/>
      <c r="S376"/>
      <c r="T376"/>
      <c r="U376"/>
      <c r="W376"/>
      <c r="X376"/>
      <c r="Y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</row>
    <row r="377" spans="3:44" x14ac:dyDescent="0.25">
      <c r="C377" s="2"/>
      <c r="D377"/>
      <c r="E377"/>
      <c r="F377"/>
      <c r="G377"/>
      <c r="H377"/>
      <c r="I377"/>
      <c r="J377"/>
      <c r="K377"/>
      <c r="L377"/>
      <c r="M377"/>
      <c r="N377"/>
      <c r="O377"/>
      <c r="Q377"/>
      <c r="R377"/>
      <c r="S377"/>
      <c r="T377"/>
      <c r="U377"/>
      <c r="W377"/>
      <c r="X377"/>
      <c r="Y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</row>
    <row r="378" spans="3:44" x14ac:dyDescent="0.25">
      <c r="C378" s="2"/>
      <c r="D378"/>
      <c r="E378"/>
      <c r="F378"/>
      <c r="G378"/>
      <c r="H378"/>
      <c r="I378"/>
      <c r="J378"/>
      <c r="K378"/>
      <c r="L378"/>
      <c r="M378"/>
      <c r="N378"/>
      <c r="O378"/>
      <c r="Q378"/>
      <c r="R378"/>
      <c r="S378"/>
      <c r="T378"/>
      <c r="U378"/>
      <c r="W378"/>
      <c r="X378"/>
      <c r="Y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</row>
    <row r="379" spans="3:44" x14ac:dyDescent="0.25">
      <c r="C379" s="2"/>
      <c r="D379"/>
      <c r="E379"/>
      <c r="F379"/>
      <c r="G379"/>
      <c r="H379"/>
      <c r="I379"/>
      <c r="J379"/>
      <c r="K379"/>
      <c r="L379"/>
      <c r="M379"/>
      <c r="N379"/>
      <c r="O379"/>
      <c r="Q379"/>
      <c r="R379"/>
      <c r="S379"/>
      <c r="T379"/>
      <c r="U379"/>
      <c r="W379"/>
      <c r="X379"/>
      <c r="Y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</row>
    <row r="380" spans="3:44" x14ac:dyDescent="0.25">
      <c r="C380" s="2"/>
      <c r="D380"/>
      <c r="E380"/>
      <c r="F380"/>
      <c r="G380"/>
      <c r="H380"/>
      <c r="I380"/>
      <c r="J380"/>
      <c r="K380"/>
      <c r="L380"/>
      <c r="M380"/>
      <c r="N380"/>
      <c r="O380"/>
      <c r="Q380"/>
      <c r="R380"/>
      <c r="S380"/>
      <c r="T380"/>
      <c r="U380"/>
      <c r="W380"/>
      <c r="X380"/>
      <c r="Y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</row>
    <row r="381" spans="3:44" x14ac:dyDescent="0.25">
      <c r="C381" s="2"/>
      <c r="D381"/>
      <c r="E381"/>
      <c r="F381"/>
      <c r="G381"/>
      <c r="H381"/>
      <c r="I381"/>
      <c r="J381"/>
      <c r="K381"/>
      <c r="L381"/>
      <c r="M381"/>
      <c r="N381"/>
      <c r="O381"/>
      <c r="Q381"/>
      <c r="R381"/>
      <c r="S381"/>
      <c r="T381"/>
      <c r="U381"/>
      <c r="W381"/>
      <c r="X381"/>
      <c r="Y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</row>
    <row r="382" spans="3:44" x14ac:dyDescent="0.25">
      <c r="C382" s="2"/>
      <c r="D382"/>
      <c r="E382"/>
      <c r="F382"/>
      <c r="G382"/>
      <c r="H382"/>
      <c r="I382"/>
      <c r="J382"/>
      <c r="K382"/>
      <c r="L382"/>
      <c r="M382"/>
      <c r="N382"/>
      <c r="O382"/>
      <c r="Q382"/>
      <c r="R382"/>
      <c r="S382"/>
      <c r="T382"/>
      <c r="U382"/>
      <c r="W382"/>
      <c r="X382"/>
      <c r="Y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</row>
    <row r="383" spans="3:44" x14ac:dyDescent="0.25">
      <c r="C383" s="2"/>
      <c r="D383"/>
      <c r="E383"/>
      <c r="F383"/>
      <c r="G383"/>
      <c r="H383"/>
      <c r="I383"/>
      <c r="J383"/>
      <c r="K383"/>
      <c r="L383"/>
      <c r="M383"/>
      <c r="N383"/>
      <c r="O383"/>
      <c r="Q383"/>
      <c r="R383"/>
      <c r="S383"/>
      <c r="T383"/>
      <c r="U383"/>
      <c r="W383"/>
      <c r="X383"/>
      <c r="Y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</row>
    <row r="384" spans="3:44" x14ac:dyDescent="0.25">
      <c r="C384" s="2"/>
      <c r="D384"/>
      <c r="E384"/>
      <c r="F384"/>
      <c r="G384"/>
      <c r="H384"/>
      <c r="I384"/>
      <c r="J384"/>
      <c r="K384"/>
      <c r="L384"/>
      <c r="M384"/>
      <c r="N384"/>
      <c r="O384"/>
      <c r="Q384"/>
      <c r="R384"/>
      <c r="S384"/>
      <c r="T384"/>
      <c r="U384"/>
      <c r="W384"/>
      <c r="X384"/>
      <c r="Y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</row>
    <row r="385" spans="3:44" x14ac:dyDescent="0.25">
      <c r="C385" s="2"/>
      <c r="D385"/>
      <c r="E385"/>
      <c r="F385"/>
      <c r="G385"/>
      <c r="H385"/>
      <c r="I385"/>
      <c r="J385"/>
      <c r="K385"/>
      <c r="L385"/>
      <c r="M385"/>
      <c r="N385"/>
      <c r="O385"/>
      <c r="Q385"/>
      <c r="R385"/>
      <c r="S385"/>
      <c r="T385"/>
      <c r="U385"/>
      <c r="W385"/>
      <c r="X385"/>
      <c r="Y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</row>
    <row r="386" spans="3:44" x14ac:dyDescent="0.25">
      <c r="C386" s="2"/>
      <c r="D386"/>
      <c r="E386"/>
      <c r="F386"/>
      <c r="G386"/>
      <c r="H386"/>
      <c r="I386"/>
      <c r="J386"/>
      <c r="K386"/>
      <c r="L386"/>
      <c r="M386"/>
      <c r="N386"/>
      <c r="O386"/>
      <c r="Q386"/>
      <c r="R386"/>
      <c r="S386"/>
      <c r="T386"/>
      <c r="U386"/>
      <c r="W386"/>
      <c r="X386"/>
      <c r="Y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</row>
    <row r="387" spans="3:44" x14ac:dyDescent="0.25">
      <c r="C387" s="2"/>
      <c r="D387"/>
      <c r="E387"/>
      <c r="F387"/>
      <c r="G387"/>
      <c r="H387"/>
      <c r="I387"/>
      <c r="J387"/>
      <c r="K387"/>
      <c r="L387"/>
      <c r="M387"/>
      <c r="N387"/>
      <c r="O387"/>
      <c r="Q387"/>
      <c r="R387"/>
      <c r="S387"/>
      <c r="T387"/>
      <c r="U387"/>
      <c r="W387"/>
      <c r="X387"/>
      <c r="Y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</row>
    <row r="388" spans="3:44" x14ac:dyDescent="0.25">
      <c r="C388" s="2"/>
      <c r="D388"/>
      <c r="E388"/>
      <c r="F388"/>
      <c r="G388"/>
      <c r="H388"/>
      <c r="I388"/>
      <c r="J388"/>
      <c r="K388"/>
      <c r="L388"/>
      <c r="M388"/>
      <c r="N388"/>
      <c r="O388"/>
      <c r="Q388"/>
      <c r="R388"/>
      <c r="S388"/>
      <c r="T388"/>
      <c r="U388"/>
      <c r="W388"/>
      <c r="X388"/>
      <c r="Y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</row>
    <row r="389" spans="3:44" x14ac:dyDescent="0.25">
      <c r="C389" s="2"/>
      <c r="D389"/>
      <c r="E389"/>
      <c r="F389"/>
      <c r="G389"/>
      <c r="H389"/>
      <c r="I389"/>
      <c r="J389"/>
      <c r="K389"/>
      <c r="L389"/>
      <c r="M389"/>
      <c r="N389"/>
      <c r="O389"/>
      <c r="Q389"/>
      <c r="R389"/>
      <c r="S389"/>
      <c r="T389"/>
      <c r="U389"/>
      <c r="W389"/>
      <c r="X389"/>
      <c r="Y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</row>
    <row r="390" spans="3:44" x14ac:dyDescent="0.25">
      <c r="C390" s="2"/>
      <c r="D390"/>
      <c r="E390"/>
      <c r="F390"/>
      <c r="G390"/>
      <c r="H390"/>
      <c r="I390"/>
      <c r="J390"/>
      <c r="K390"/>
      <c r="L390"/>
      <c r="M390"/>
      <c r="N390"/>
      <c r="O390"/>
      <c r="Q390"/>
      <c r="R390"/>
      <c r="S390"/>
      <c r="T390"/>
      <c r="U390"/>
      <c r="W390"/>
      <c r="X390"/>
      <c r="Y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</row>
    <row r="391" spans="3:44" x14ac:dyDescent="0.25">
      <c r="C391" s="2"/>
      <c r="D391"/>
      <c r="E391"/>
      <c r="F391"/>
      <c r="G391"/>
      <c r="H391"/>
      <c r="I391"/>
      <c r="J391"/>
      <c r="K391"/>
      <c r="L391"/>
      <c r="M391"/>
      <c r="N391"/>
      <c r="O391"/>
      <c r="Q391"/>
      <c r="R391"/>
      <c r="S391"/>
      <c r="T391"/>
      <c r="U391"/>
      <c r="W391"/>
      <c r="X391"/>
      <c r="Y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</row>
    <row r="392" spans="3:44" x14ac:dyDescent="0.25">
      <c r="C392" s="2"/>
      <c r="D392"/>
      <c r="E392"/>
      <c r="F392"/>
      <c r="G392"/>
      <c r="H392"/>
      <c r="I392"/>
      <c r="J392"/>
      <c r="K392"/>
      <c r="L392"/>
      <c r="M392"/>
      <c r="N392"/>
      <c r="O392"/>
      <c r="Q392"/>
      <c r="R392"/>
      <c r="S392"/>
      <c r="T392"/>
      <c r="U392"/>
      <c r="W392"/>
      <c r="X392"/>
      <c r="Y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</row>
    <row r="393" spans="3:44" x14ac:dyDescent="0.25">
      <c r="C393" s="2"/>
      <c r="D393"/>
      <c r="E393"/>
      <c r="F393"/>
      <c r="G393"/>
      <c r="H393"/>
      <c r="I393"/>
      <c r="J393"/>
      <c r="K393"/>
      <c r="L393"/>
      <c r="M393"/>
      <c r="N393"/>
      <c r="O393"/>
      <c r="Q393"/>
      <c r="R393"/>
      <c r="S393"/>
      <c r="T393"/>
      <c r="U393"/>
      <c r="W393"/>
      <c r="X393"/>
      <c r="Y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</row>
    <row r="394" spans="3:44" x14ac:dyDescent="0.25">
      <c r="C394" s="2"/>
      <c r="D394"/>
      <c r="E394"/>
      <c r="F394"/>
      <c r="G394"/>
      <c r="H394"/>
      <c r="I394"/>
      <c r="J394"/>
      <c r="K394"/>
      <c r="L394"/>
      <c r="M394"/>
      <c r="N394"/>
      <c r="O394"/>
      <c r="Q394"/>
      <c r="R394"/>
      <c r="S394"/>
      <c r="T394"/>
      <c r="U394"/>
      <c r="W394"/>
      <c r="X394"/>
      <c r="Y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</row>
    <row r="395" spans="3:44" x14ac:dyDescent="0.25">
      <c r="C395" s="2"/>
      <c r="D395"/>
      <c r="E395"/>
      <c r="F395"/>
      <c r="G395"/>
      <c r="H395"/>
      <c r="I395"/>
      <c r="J395"/>
      <c r="K395"/>
      <c r="L395"/>
      <c r="M395"/>
      <c r="N395"/>
      <c r="O395"/>
      <c r="Q395"/>
      <c r="R395"/>
      <c r="S395"/>
      <c r="T395"/>
      <c r="U395"/>
      <c r="W395"/>
      <c r="X395"/>
      <c r="Y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</row>
    <row r="396" spans="3:44" x14ac:dyDescent="0.25">
      <c r="C396" s="2"/>
      <c r="D396"/>
      <c r="E396"/>
      <c r="F396"/>
      <c r="G396"/>
      <c r="H396"/>
      <c r="I396"/>
      <c r="J396"/>
      <c r="K396"/>
      <c r="L396"/>
      <c r="M396"/>
      <c r="N396"/>
      <c r="O396"/>
      <c r="Q396"/>
      <c r="R396"/>
      <c r="S396"/>
      <c r="T396"/>
      <c r="U396"/>
      <c r="W396"/>
      <c r="X396"/>
      <c r="Y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</row>
    <row r="397" spans="3:44" x14ac:dyDescent="0.25">
      <c r="C397" s="2"/>
      <c r="D397"/>
      <c r="E397"/>
      <c r="F397"/>
      <c r="G397"/>
      <c r="H397"/>
      <c r="I397"/>
      <c r="J397"/>
      <c r="K397"/>
      <c r="L397"/>
      <c r="M397"/>
      <c r="N397"/>
      <c r="O397"/>
      <c r="Q397"/>
      <c r="R397"/>
      <c r="S397"/>
      <c r="T397"/>
      <c r="U397"/>
      <c r="W397"/>
      <c r="X397"/>
      <c r="Y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</row>
    <row r="398" spans="3:44" x14ac:dyDescent="0.25">
      <c r="C398" s="2"/>
      <c r="D398"/>
      <c r="E398"/>
      <c r="F398"/>
      <c r="G398"/>
      <c r="H398"/>
      <c r="I398"/>
      <c r="J398"/>
      <c r="K398"/>
      <c r="L398"/>
      <c r="M398"/>
      <c r="N398"/>
      <c r="O398"/>
      <c r="Q398"/>
      <c r="R398"/>
      <c r="S398"/>
      <c r="T398"/>
      <c r="U398"/>
      <c r="W398"/>
      <c r="X398"/>
      <c r="Y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</row>
    <row r="399" spans="3:44" x14ac:dyDescent="0.25">
      <c r="C399" s="2"/>
      <c r="D399"/>
      <c r="E399"/>
      <c r="F399"/>
      <c r="G399"/>
      <c r="H399"/>
      <c r="I399"/>
      <c r="J399"/>
      <c r="K399"/>
      <c r="L399"/>
      <c r="M399"/>
      <c r="N399"/>
      <c r="O399"/>
      <c r="Q399"/>
      <c r="R399"/>
      <c r="S399"/>
      <c r="T399"/>
      <c r="U399"/>
      <c r="W399"/>
      <c r="X399"/>
      <c r="Y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</row>
    <row r="400" spans="3:44" x14ac:dyDescent="0.25">
      <c r="C400" s="2"/>
      <c r="D400"/>
      <c r="E400"/>
      <c r="F400"/>
      <c r="G400"/>
      <c r="H400"/>
      <c r="I400"/>
      <c r="J400"/>
      <c r="K400"/>
      <c r="L400"/>
      <c r="M400"/>
      <c r="N400"/>
      <c r="O400"/>
      <c r="Q400"/>
      <c r="R400"/>
      <c r="S400"/>
      <c r="T400"/>
      <c r="U400"/>
      <c r="W400"/>
      <c r="X400"/>
      <c r="Y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</row>
    <row r="401" spans="3:44" x14ac:dyDescent="0.25">
      <c r="C401" s="2"/>
      <c r="D401"/>
      <c r="E401"/>
      <c r="F401"/>
      <c r="G401"/>
      <c r="H401"/>
      <c r="I401"/>
      <c r="J401"/>
      <c r="K401"/>
      <c r="L401"/>
      <c r="M401"/>
      <c r="N401"/>
      <c r="O401"/>
      <c r="Q401"/>
      <c r="R401"/>
      <c r="S401"/>
      <c r="T401"/>
      <c r="U401"/>
      <c r="W401"/>
      <c r="X401"/>
      <c r="Y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</row>
    <row r="402" spans="3:44" x14ac:dyDescent="0.25">
      <c r="C402" s="2"/>
      <c r="D402"/>
      <c r="E402"/>
      <c r="F402"/>
      <c r="G402"/>
      <c r="H402"/>
      <c r="I402"/>
      <c r="J402"/>
      <c r="K402"/>
      <c r="L402"/>
      <c r="M402"/>
      <c r="N402"/>
      <c r="O402"/>
      <c r="Q402"/>
      <c r="R402"/>
      <c r="S402"/>
      <c r="T402"/>
      <c r="U402"/>
      <c r="W402"/>
      <c r="X402"/>
      <c r="Y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</row>
    <row r="403" spans="3:44" x14ac:dyDescent="0.25">
      <c r="C403" s="2"/>
      <c r="D403"/>
      <c r="E403"/>
      <c r="F403"/>
      <c r="G403"/>
      <c r="H403"/>
      <c r="I403"/>
      <c r="J403"/>
      <c r="K403"/>
      <c r="L403"/>
      <c r="M403"/>
      <c r="N403"/>
      <c r="O403"/>
      <c r="Q403"/>
      <c r="R403"/>
      <c r="S403"/>
      <c r="T403"/>
      <c r="U403"/>
      <c r="W403"/>
      <c r="X403"/>
      <c r="Y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</row>
    <row r="404" spans="3:44" x14ac:dyDescent="0.25">
      <c r="C404" s="2"/>
      <c r="D404"/>
      <c r="E404"/>
      <c r="F404"/>
      <c r="G404"/>
      <c r="H404"/>
      <c r="I404"/>
      <c r="J404"/>
      <c r="K404"/>
      <c r="L404"/>
      <c r="M404"/>
      <c r="N404"/>
      <c r="O404"/>
      <c r="Q404"/>
      <c r="R404"/>
      <c r="S404"/>
      <c r="T404"/>
      <c r="U404"/>
      <c r="W404"/>
      <c r="X404"/>
      <c r="Y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</row>
    <row r="405" spans="3:44" x14ac:dyDescent="0.25">
      <c r="C405" s="2"/>
      <c r="D405"/>
      <c r="E405"/>
      <c r="F405"/>
      <c r="G405"/>
      <c r="H405"/>
      <c r="I405"/>
      <c r="J405"/>
      <c r="K405"/>
      <c r="L405"/>
      <c r="M405"/>
      <c r="N405"/>
      <c r="O405"/>
      <c r="Q405"/>
      <c r="R405"/>
      <c r="S405"/>
      <c r="T405"/>
      <c r="U405"/>
      <c r="W405"/>
      <c r="X405"/>
      <c r="Y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</row>
    <row r="406" spans="3:44" x14ac:dyDescent="0.25">
      <c r="C406" s="2"/>
      <c r="D406"/>
      <c r="E406"/>
      <c r="F406"/>
      <c r="G406"/>
      <c r="H406"/>
      <c r="I406"/>
      <c r="J406"/>
      <c r="K406"/>
      <c r="L406"/>
      <c r="M406"/>
      <c r="N406"/>
      <c r="O406"/>
      <c r="Q406"/>
      <c r="R406"/>
      <c r="S406"/>
      <c r="T406"/>
      <c r="U406"/>
      <c r="W406"/>
      <c r="X406"/>
      <c r="Y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</row>
    <row r="407" spans="3:44" x14ac:dyDescent="0.25">
      <c r="C407" s="2"/>
      <c r="D407"/>
      <c r="E407"/>
      <c r="F407"/>
      <c r="G407"/>
      <c r="H407"/>
      <c r="I407"/>
      <c r="J407"/>
      <c r="K407"/>
      <c r="L407"/>
      <c r="M407"/>
      <c r="N407"/>
      <c r="O407"/>
      <c r="Q407"/>
      <c r="R407"/>
      <c r="S407"/>
      <c r="T407"/>
      <c r="U407"/>
      <c r="W407"/>
      <c r="X407"/>
      <c r="Y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</row>
    <row r="408" spans="3:44" x14ac:dyDescent="0.25">
      <c r="C408" s="2"/>
      <c r="D408"/>
      <c r="E408"/>
      <c r="F408"/>
      <c r="G408"/>
      <c r="H408"/>
      <c r="I408"/>
      <c r="J408"/>
      <c r="K408"/>
      <c r="L408"/>
      <c r="M408"/>
      <c r="N408"/>
      <c r="O408"/>
      <c r="Q408"/>
      <c r="R408"/>
      <c r="S408"/>
      <c r="T408"/>
      <c r="U408"/>
      <c r="W408"/>
      <c r="X408"/>
      <c r="Y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</row>
    <row r="409" spans="3:44" x14ac:dyDescent="0.25">
      <c r="C409" s="2"/>
      <c r="D409"/>
      <c r="E409"/>
      <c r="F409"/>
      <c r="G409"/>
      <c r="H409"/>
      <c r="I409"/>
      <c r="J409"/>
      <c r="K409"/>
      <c r="L409"/>
      <c r="M409"/>
      <c r="N409"/>
      <c r="O409"/>
      <c r="Q409"/>
      <c r="R409"/>
      <c r="S409"/>
      <c r="T409"/>
      <c r="U409"/>
      <c r="W409"/>
      <c r="X409"/>
      <c r="Y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</row>
    <row r="410" spans="3:44" x14ac:dyDescent="0.25">
      <c r="C410" s="2"/>
      <c r="D410"/>
      <c r="E410"/>
      <c r="F410"/>
      <c r="G410"/>
      <c r="H410"/>
      <c r="I410"/>
      <c r="J410"/>
      <c r="K410"/>
      <c r="L410"/>
      <c r="M410"/>
      <c r="N410"/>
      <c r="O410"/>
      <c r="Q410"/>
      <c r="R410"/>
      <c r="S410"/>
      <c r="T410"/>
      <c r="U410"/>
      <c r="W410"/>
      <c r="X410"/>
      <c r="Y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</row>
    <row r="411" spans="3:44" x14ac:dyDescent="0.25">
      <c r="C411" s="2"/>
      <c r="D411"/>
      <c r="E411"/>
      <c r="F411"/>
      <c r="G411"/>
      <c r="H411"/>
      <c r="I411"/>
      <c r="J411"/>
      <c r="K411"/>
      <c r="L411"/>
      <c r="M411"/>
      <c r="N411"/>
      <c r="O411"/>
      <c r="Q411"/>
      <c r="R411"/>
      <c r="S411"/>
      <c r="T411"/>
      <c r="U411"/>
      <c r="W411"/>
      <c r="X411"/>
      <c r="Y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</row>
    <row r="412" spans="3:44" x14ac:dyDescent="0.25">
      <c r="C412" s="2"/>
      <c r="D412"/>
      <c r="E412"/>
      <c r="F412"/>
      <c r="G412"/>
      <c r="H412"/>
      <c r="I412"/>
      <c r="J412"/>
      <c r="K412"/>
      <c r="L412"/>
      <c r="M412"/>
      <c r="N412"/>
      <c r="O412"/>
      <c r="Q412"/>
      <c r="R412"/>
      <c r="S412"/>
      <c r="T412"/>
      <c r="U412"/>
      <c r="W412"/>
      <c r="X412"/>
      <c r="Y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</row>
    <row r="413" spans="3:44" x14ac:dyDescent="0.25">
      <c r="C413" s="2"/>
      <c r="D413"/>
      <c r="E413"/>
      <c r="F413"/>
      <c r="G413"/>
      <c r="H413"/>
      <c r="I413"/>
      <c r="J413"/>
      <c r="K413"/>
      <c r="L413"/>
      <c r="M413"/>
      <c r="N413"/>
      <c r="O413"/>
      <c r="Q413"/>
      <c r="R413"/>
      <c r="S413"/>
      <c r="T413"/>
      <c r="U413"/>
      <c r="W413"/>
      <c r="X413"/>
      <c r="Y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</row>
    <row r="414" spans="3:44" x14ac:dyDescent="0.25">
      <c r="C414" s="2"/>
      <c r="D414"/>
      <c r="E414"/>
      <c r="F414"/>
      <c r="G414"/>
      <c r="H414"/>
      <c r="I414"/>
      <c r="J414"/>
      <c r="K414"/>
      <c r="L414"/>
      <c r="M414"/>
      <c r="N414"/>
      <c r="O414"/>
      <c r="Q414"/>
      <c r="R414"/>
      <c r="S414"/>
      <c r="T414"/>
      <c r="U414"/>
      <c r="W414"/>
      <c r="X414"/>
      <c r="Y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</row>
    <row r="415" spans="3:44" x14ac:dyDescent="0.25">
      <c r="C415" s="2"/>
      <c r="D415"/>
      <c r="E415"/>
      <c r="F415"/>
      <c r="G415"/>
      <c r="H415"/>
      <c r="I415"/>
      <c r="J415"/>
      <c r="K415"/>
      <c r="L415"/>
      <c r="M415"/>
      <c r="N415"/>
      <c r="O415"/>
      <c r="Q415"/>
      <c r="R415"/>
      <c r="S415"/>
      <c r="T415"/>
      <c r="U415"/>
      <c r="W415"/>
      <c r="X415"/>
      <c r="Y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</row>
    <row r="416" spans="3:44" x14ac:dyDescent="0.25">
      <c r="C416" s="2"/>
      <c r="D416"/>
      <c r="E416"/>
      <c r="F416"/>
      <c r="G416"/>
      <c r="H416"/>
      <c r="I416"/>
      <c r="J416"/>
      <c r="K416"/>
      <c r="L416"/>
      <c r="M416"/>
      <c r="N416"/>
      <c r="O416"/>
      <c r="Q416"/>
      <c r="R416"/>
      <c r="S416"/>
      <c r="T416"/>
      <c r="U416"/>
      <c r="W416"/>
      <c r="X416"/>
      <c r="Y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</row>
    <row r="417" spans="3:44" x14ac:dyDescent="0.25">
      <c r="C417" s="2"/>
      <c r="D417"/>
      <c r="E417"/>
      <c r="F417"/>
      <c r="G417"/>
      <c r="H417"/>
      <c r="I417"/>
      <c r="J417"/>
      <c r="K417"/>
      <c r="L417"/>
      <c r="M417"/>
      <c r="N417"/>
      <c r="O417"/>
      <c r="Q417"/>
      <c r="R417"/>
      <c r="S417"/>
      <c r="T417"/>
      <c r="U417"/>
      <c r="W417"/>
      <c r="X417"/>
      <c r="Y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</row>
    <row r="418" spans="3:44" x14ac:dyDescent="0.25">
      <c r="C418" s="2"/>
      <c r="D418"/>
      <c r="E418"/>
      <c r="F418"/>
      <c r="G418"/>
      <c r="H418"/>
      <c r="I418"/>
      <c r="J418"/>
      <c r="K418"/>
      <c r="L418"/>
      <c r="M418"/>
      <c r="N418"/>
      <c r="O418"/>
      <c r="Q418"/>
      <c r="R418"/>
      <c r="S418"/>
      <c r="T418"/>
      <c r="U418"/>
      <c r="W418"/>
      <c r="X418"/>
      <c r="Y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</row>
    <row r="419" spans="3:44" x14ac:dyDescent="0.25">
      <c r="C419" s="2"/>
      <c r="D419"/>
      <c r="E419"/>
      <c r="F419"/>
      <c r="G419"/>
      <c r="H419"/>
      <c r="I419"/>
      <c r="J419"/>
      <c r="K419"/>
      <c r="L419"/>
      <c r="M419"/>
      <c r="N419"/>
      <c r="O419"/>
      <c r="Q419"/>
      <c r="R419"/>
      <c r="S419"/>
      <c r="T419"/>
      <c r="U419"/>
      <c r="W419"/>
      <c r="X419"/>
      <c r="Y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</row>
    <row r="420" spans="3:44" x14ac:dyDescent="0.25">
      <c r="C420" s="2"/>
      <c r="D420"/>
      <c r="E420"/>
      <c r="F420"/>
      <c r="G420"/>
      <c r="H420"/>
      <c r="I420"/>
      <c r="J420"/>
      <c r="K420"/>
      <c r="L420"/>
      <c r="M420"/>
      <c r="N420"/>
      <c r="O420"/>
      <c r="Q420"/>
      <c r="R420"/>
      <c r="S420"/>
      <c r="T420"/>
      <c r="U420"/>
      <c r="W420"/>
      <c r="X420"/>
      <c r="Y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</row>
    <row r="421" spans="3:44" x14ac:dyDescent="0.25">
      <c r="C421" s="2"/>
      <c r="D421"/>
      <c r="E421"/>
      <c r="F421"/>
      <c r="G421"/>
      <c r="H421"/>
      <c r="I421"/>
      <c r="J421"/>
      <c r="K421"/>
      <c r="L421"/>
      <c r="M421"/>
      <c r="N421"/>
      <c r="O421"/>
      <c r="Q421"/>
      <c r="R421"/>
      <c r="S421"/>
      <c r="T421"/>
      <c r="U421"/>
      <c r="W421"/>
      <c r="X421"/>
      <c r="Y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</row>
    <row r="422" spans="3:44" x14ac:dyDescent="0.25">
      <c r="C422" s="2"/>
      <c r="D422"/>
      <c r="E422"/>
      <c r="F422"/>
      <c r="G422"/>
      <c r="H422"/>
      <c r="I422"/>
      <c r="J422"/>
      <c r="K422"/>
      <c r="L422"/>
      <c r="M422"/>
      <c r="N422"/>
      <c r="O422"/>
      <c r="Q422"/>
      <c r="R422"/>
      <c r="S422"/>
      <c r="T422"/>
      <c r="U422"/>
      <c r="W422"/>
      <c r="X422"/>
      <c r="Y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</row>
    <row r="423" spans="3:44" x14ac:dyDescent="0.25">
      <c r="C423" s="2"/>
      <c r="D423"/>
      <c r="E423"/>
      <c r="F423"/>
      <c r="G423"/>
      <c r="H423"/>
      <c r="I423"/>
      <c r="J423"/>
      <c r="K423"/>
      <c r="L423"/>
      <c r="M423"/>
      <c r="N423"/>
      <c r="O423"/>
      <c r="Q423"/>
      <c r="R423"/>
      <c r="S423"/>
      <c r="T423"/>
      <c r="U423"/>
      <c r="W423"/>
      <c r="X423"/>
      <c r="Y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</row>
    <row r="424" spans="3:44" x14ac:dyDescent="0.25">
      <c r="C424" s="2"/>
      <c r="D424"/>
      <c r="E424"/>
      <c r="F424"/>
      <c r="G424"/>
      <c r="H424"/>
      <c r="I424"/>
      <c r="J424"/>
      <c r="K424"/>
      <c r="L424"/>
      <c r="M424"/>
      <c r="N424"/>
      <c r="O424"/>
      <c r="Q424"/>
      <c r="R424"/>
      <c r="S424"/>
      <c r="T424"/>
      <c r="U424"/>
      <c r="W424"/>
      <c r="X424"/>
      <c r="Y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</row>
    <row r="425" spans="3:44" x14ac:dyDescent="0.25">
      <c r="C425" s="2"/>
      <c r="D425"/>
      <c r="E425"/>
      <c r="F425"/>
      <c r="G425"/>
      <c r="H425"/>
      <c r="I425"/>
      <c r="J425"/>
      <c r="K425"/>
      <c r="L425"/>
      <c r="M425"/>
      <c r="N425"/>
      <c r="O425"/>
      <c r="Q425"/>
      <c r="R425"/>
      <c r="S425"/>
      <c r="T425"/>
      <c r="U425"/>
      <c r="W425"/>
      <c r="X425"/>
      <c r="Y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</row>
    <row r="426" spans="3:44" x14ac:dyDescent="0.25">
      <c r="C426" s="2"/>
      <c r="D426"/>
      <c r="E426"/>
      <c r="F426"/>
      <c r="G426"/>
      <c r="H426"/>
      <c r="I426"/>
      <c r="J426"/>
      <c r="K426"/>
      <c r="L426"/>
      <c r="M426"/>
      <c r="N426"/>
      <c r="O426"/>
      <c r="Q426"/>
      <c r="R426"/>
      <c r="S426"/>
      <c r="T426"/>
      <c r="U426"/>
      <c r="W426"/>
      <c r="X426"/>
      <c r="Y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</row>
    <row r="427" spans="3:44" x14ac:dyDescent="0.25">
      <c r="C427" s="2"/>
      <c r="D427"/>
      <c r="E427"/>
      <c r="F427"/>
      <c r="G427"/>
      <c r="H427"/>
      <c r="I427"/>
      <c r="J427"/>
      <c r="K427"/>
      <c r="L427"/>
      <c r="M427"/>
      <c r="N427"/>
      <c r="O427"/>
      <c r="Q427"/>
      <c r="R427"/>
      <c r="S427"/>
      <c r="T427"/>
      <c r="U427"/>
      <c r="W427"/>
      <c r="X427"/>
      <c r="Y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</row>
    <row r="428" spans="3:44" x14ac:dyDescent="0.25">
      <c r="C428" s="2"/>
      <c r="D428"/>
      <c r="E428"/>
      <c r="F428"/>
      <c r="G428"/>
      <c r="H428"/>
      <c r="I428"/>
      <c r="J428"/>
      <c r="K428"/>
      <c r="L428"/>
      <c r="M428"/>
      <c r="N428"/>
      <c r="O428"/>
      <c r="Q428"/>
      <c r="R428"/>
      <c r="S428"/>
      <c r="T428"/>
      <c r="U428"/>
      <c r="W428"/>
      <c r="X428"/>
      <c r="Y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</row>
    <row r="429" spans="3:44" x14ac:dyDescent="0.25">
      <c r="C429" s="2"/>
      <c r="D429"/>
      <c r="E429"/>
      <c r="F429"/>
      <c r="G429"/>
      <c r="H429"/>
      <c r="I429"/>
      <c r="J429"/>
      <c r="K429"/>
      <c r="L429"/>
      <c r="M429"/>
      <c r="N429"/>
      <c r="O429"/>
      <c r="Q429"/>
      <c r="R429"/>
      <c r="S429"/>
      <c r="T429"/>
      <c r="U429"/>
      <c r="W429"/>
      <c r="X429"/>
      <c r="Y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</row>
    <row r="430" spans="3:44" x14ac:dyDescent="0.25">
      <c r="C430" s="2"/>
      <c r="D430"/>
      <c r="E430"/>
      <c r="F430"/>
      <c r="G430"/>
      <c r="H430"/>
      <c r="I430"/>
      <c r="J430"/>
      <c r="K430"/>
      <c r="L430"/>
      <c r="M430"/>
      <c r="N430"/>
      <c r="O430"/>
      <c r="Q430"/>
      <c r="R430"/>
      <c r="S430"/>
      <c r="T430"/>
      <c r="U430"/>
      <c r="W430"/>
      <c r="X430"/>
      <c r="Y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</row>
    <row r="431" spans="3:44" x14ac:dyDescent="0.25">
      <c r="C431" s="2"/>
      <c r="D431"/>
      <c r="E431"/>
      <c r="F431"/>
      <c r="G431"/>
      <c r="H431"/>
      <c r="I431"/>
      <c r="J431"/>
      <c r="K431"/>
      <c r="L431"/>
      <c r="M431"/>
      <c r="N431"/>
      <c r="O431"/>
      <c r="Q431"/>
      <c r="R431"/>
      <c r="S431"/>
      <c r="T431"/>
      <c r="U431"/>
      <c r="W431"/>
      <c r="X431"/>
      <c r="Y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</row>
    <row r="432" spans="3:44" x14ac:dyDescent="0.25">
      <c r="C432" s="2"/>
      <c r="D432"/>
      <c r="E432"/>
      <c r="F432"/>
      <c r="G432"/>
      <c r="H432"/>
      <c r="I432"/>
      <c r="J432"/>
      <c r="K432"/>
      <c r="L432"/>
      <c r="M432"/>
      <c r="N432"/>
      <c r="O432"/>
      <c r="Q432"/>
      <c r="R432"/>
      <c r="S432"/>
      <c r="T432"/>
      <c r="U432"/>
      <c r="W432"/>
      <c r="X432"/>
      <c r="Y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</row>
    <row r="433" spans="3:44" x14ac:dyDescent="0.25">
      <c r="C433" s="2"/>
      <c r="D433"/>
      <c r="E433"/>
      <c r="F433"/>
      <c r="G433"/>
      <c r="H433"/>
      <c r="I433"/>
      <c r="J433"/>
      <c r="K433"/>
      <c r="L433"/>
      <c r="M433"/>
      <c r="N433"/>
      <c r="O433"/>
      <c r="Q433"/>
      <c r="R433"/>
      <c r="S433"/>
      <c r="T433"/>
      <c r="U433"/>
      <c r="W433"/>
      <c r="X433"/>
      <c r="Y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</row>
    <row r="434" spans="3:44" x14ac:dyDescent="0.25">
      <c r="C434" s="2"/>
      <c r="D434"/>
      <c r="E434"/>
      <c r="F434"/>
      <c r="G434"/>
      <c r="H434"/>
      <c r="I434"/>
      <c r="J434"/>
      <c r="K434"/>
      <c r="L434"/>
      <c r="M434"/>
      <c r="N434"/>
      <c r="O434"/>
      <c r="Q434"/>
      <c r="R434"/>
      <c r="S434"/>
      <c r="T434"/>
      <c r="U434"/>
      <c r="W434"/>
      <c r="X434"/>
      <c r="Y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</row>
    <row r="435" spans="3:44" x14ac:dyDescent="0.25">
      <c r="C435" s="2"/>
      <c r="D435"/>
      <c r="E435"/>
      <c r="F435"/>
      <c r="G435"/>
      <c r="H435"/>
      <c r="I435"/>
      <c r="J435"/>
      <c r="K435"/>
      <c r="L435"/>
      <c r="M435"/>
      <c r="N435"/>
      <c r="O435"/>
      <c r="Q435"/>
      <c r="R435"/>
      <c r="S435"/>
      <c r="T435"/>
      <c r="U435"/>
      <c r="W435"/>
      <c r="X435"/>
      <c r="Y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</row>
    <row r="436" spans="3:44" x14ac:dyDescent="0.25">
      <c r="C436" s="2"/>
      <c r="D436"/>
      <c r="E436"/>
      <c r="F436"/>
      <c r="G436"/>
      <c r="H436"/>
      <c r="I436"/>
      <c r="J436"/>
      <c r="K436"/>
      <c r="L436"/>
      <c r="M436"/>
      <c r="N436"/>
      <c r="O436"/>
      <c r="Q436"/>
      <c r="R436"/>
      <c r="S436"/>
      <c r="T436"/>
      <c r="U436"/>
      <c r="W436"/>
      <c r="X436"/>
      <c r="Y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</row>
    <row r="437" spans="3:44" x14ac:dyDescent="0.25">
      <c r="C437" s="2"/>
      <c r="D437"/>
      <c r="E437"/>
      <c r="F437"/>
      <c r="G437"/>
      <c r="H437"/>
      <c r="I437"/>
      <c r="J437"/>
      <c r="K437"/>
      <c r="L437"/>
      <c r="M437"/>
      <c r="N437"/>
      <c r="O437"/>
      <c r="Q437"/>
      <c r="R437"/>
      <c r="S437"/>
      <c r="T437"/>
      <c r="U437"/>
      <c r="W437"/>
      <c r="X437"/>
      <c r="Y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</row>
    <row r="438" spans="3:44" x14ac:dyDescent="0.25">
      <c r="C438" s="2"/>
      <c r="D438"/>
      <c r="E438"/>
      <c r="F438"/>
      <c r="G438"/>
      <c r="H438"/>
      <c r="I438"/>
      <c r="J438"/>
      <c r="K438"/>
      <c r="L438"/>
      <c r="M438"/>
      <c r="N438"/>
      <c r="O438"/>
      <c r="Q438"/>
      <c r="R438"/>
      <c r="S438"/>
      <c r="T438"/>
      <c r="U438"/>
      <c r="W438"/>
      <c r="X438"/>
      <c r="Y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</row>
    <row r="439" spans="3:44" x14ac:dyDescent="0.25">
      <c r="C439" s="2"/>
      <c r="D439"/>
      <c r="E439"/>
      <c r="F439"/>
      <c r="G439"/>
      <c r="H439"/>
      <c r="I439"/>
      <c r="J439"/>
      <c r="K439"/>
      <c r="L439"/>
      <c r="M439"/>
      <c r="N439"/>
      <c r="O439"/>
      <c r="Q439"/>
      <c r="R439"/>
      <c r="S439"/>
      <c r="T439"/>
      <c r="U439"/>
      <c r="W439"/>
      <c r="X439"/>
      <c r="Y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</row>
    <row r="440" spans="3:44" x14ac:dyDescent="0.25">
      <c r="C440" s="2"/>
      <c r="D440"/>
      <c r="E440"/>
      <c r="F440"/>
      <c r="G440"/>
      <c r="H440"/>
      <c r="I440"/>
      <c r="J440"/>
      <c r="K440"/>
      <c r="L440"/>
      <c r="M440"/>
      <c r="N440"/>
      <c r="O440"/>
      <c r="Q440"/>
      <c r="R440"/>
      <c r="S440"/>
      <c r="T440"/>
      <c r="U440"/>
      <c r="W440"/>
      <c r="X440"/>
      <c r="Y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</row>
    <row r="441" spans="3:44" x14ac:dyDescent="0.25">
      <c r="C441" s="2"/>
      <c r="D441"/>
      <c r="E441"/>
      <c r="F441"/>
      <c r="G441"/>
      <c r="H441"/>
      <c r="I441"/>
      <c r="J441"/>
      <c r="K441"/>
      <c r="L441"/>
      <c r="M441"/>
      <c r="N441"/>
      <c r="O441"/>
      <c r="Q441"/>
      <c r="R441"/>
      <c r="S441"/>
      <c r="T441"/>
      <c r="U441"/>
      <c r="W441"/>
      <c r="X441"/>
      <c r="Y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</row>
    <row r="442" spans="3:44" x14ac:dyDescent="0.25">
      <c r="C442" s="2"/>
      <c r="D442"/>
      <c r="E442"/>
      <c r="F442"/>
      <c r="G442"/>
      <c r="H442"/>
      <c r="I442"/>
      <c r="J442"/>
      <c r="K442"/>
      <c r="L442"/>
      <c r="M442"/>
      <c r="N442"/>
      <c r="O442"/>
      <c r="Q442"/>
      <c r="R442"/>
      <c r="S442"/>
      <c r="T442"/>
      <c r="U442"/>
      <c r="W442"/>
      <c r="X442"/>
      <c r="Y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</row>
    <row r="443" spans="3:44" x14ac:dyDescent="0.25">
      <c r="C443" s="2"/>
      <c r="D443"/>
      <c r="E443"/>
      <c r="F443"/>
      <c r="G443"/>
      <c r="H443"/>
      <c r="I443"/>
      <c r="J443"/>
      <c r="K443"/>
      <c r="L443"/>
      <c r="M443"/>
      <c r="N443"/>
      <c r="O443"/>
      <c r="Q443"/>
      <c r="R443"/>
      <c r="S443"/>
      <c r="T443"/>
      <c r="U443"/>
      <c r="W443"/>
      <c r="X443"/>
      <c r="Y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</row>
    <row r="444" spans="3:44" x14ac:dyDescent="0.25">
      <c r="C444" s="2"/>
      <c r="D444"/>
      <c r="E444"/>
      <c r="F444"/>
      <c r="G444"/>
      <c r="H444"/>
      <c r="I444"/>
      <c r="J444"/>
      <c r="K444"/>
      <c r="L444"/>
      <c r="M444"/>
      <c r="N444"/>
      <c r="O444"/>
      <c r="Q444"/>
      <c r="R444"/>
      <c r="S444"/>
      <c r="T444"/>
      <c r="U444"/>
      <c r="W444"/>
      <c r="X444"/>
      <c r="Y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</row>
    <row r="445" spans="3:44" x14ac:dyDescent="0.25">
      <c r="C445" s="2"/>
      <c r="D445"/>
      <c r="E445"/>
      <c r="F445"/>
      <c r="G445"/>
      <c r="H445"/>
      <c r="I445"/>
      <c r="J445"/>
      <c r="K445"/>
      <c r="L445"/>
      <c r="M445"/>
      <c r="N445"/>
      <c r="O445"/>
      <c r="Q445"/>
      <c r="R445"/>
      <c r="S445"/>
      <c r="T445"/>
      <c r="U445"/>
      <c r="W445"/>
      <c r="X445"/>
      <c r="Y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</row>
    <row r="446" spans="3:44" x14ac:dyDescent="0.25">
      <c r="C446" s="2"/>
      <c r="D446"/>
      <c r="E446"/>
      <c r="F446"/>
      <c r="G446"/>
      <c r="H446"/>
      <c r="I446"/>
      <c r="J446"/>
      <c r="K446"/>
      <c r="L446"/>
      <c r="M446"/>
      <c r="N446"/>
      <c r="O446"/>
      <c r="Q446"/>
      <c r="R446"/>
      <c r="S446"/>
      <c r="T446"/>
      <c r="U446"/>
      <c r="W446"/>
      <c r="X446"/>
      <c r="Y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</row>
    <row r="447" spans="3:44" x14ac:dyDescent="0.25">
      <c r="C447" s="2"/>
      <c r="D447"/>
      <c r="E447"/>
      <c r="F447"/>
      <c r="G447"/>
      <c r="H447"/>
      <c r="I447"/>
      <c r="J447"/>
      <c r="K447"/>
      <c r="L447"/>
      <c r="M447"/>
      <c r="N447"/>
      <c r="O447"/>
      <c r="Q447"/>
      <c r="R447"/>
      <c r="S447"/>
      <c r="T447"/>
      <c r="U447"/>
      <c r="W447"/>
      <c r="X447"/>
      <c r="Y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</row>
    <row r="448" spans="3:44" x14ac:dyDescent="0.25">
      <c r="C448" s="2"/>
      <c r="D448"/>
      <c r="E448"/>
      <c r="F448"/>
      <c r="G448"/>
      <c r="H448"/>
      <c r="I448"/>
      <c r="J448"/>
      <c r="K448"/>
      <c r="L448"/>
      <c r="M448"/>
      <c r="N448"/>
      <c r="O448"/>
      <c r="Q448"/>
      <c r="R448"/>
      <c r="S448"/>
      <c r="T448"/>
      <c r="U448"/>
      <c r="W448"/>
      <c r="X448"/>
      <c r="Y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</row>
    <row r="449" spans="3:44" x14ac:dyDescent="0.25">
      <c r="C449" s="2"/>
      <c r="D449"/>
      <c r="E449"/>
      <c r="F449"/>
      <c r="G449"/>
      <c r="H449"/>
      <c r="I449"/>
      <c r="J449"/>
      <c r="K449"/>
      <c r="L449"/>
      <c r="M449"/>
      <c r="N449"/>
      <c r="O449"/>
      <c r="Q449"/>
      <c r="R449"/>
      <c r="S449"/>
      <c r="T449"/>
      <c r="U449"/>
      <c r="W449"/>
      <c r="X449"/>
      <c r="Y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</row>
    <row r="450" spans="3:44" x14ac:dyDescent="0.25">
      <c r="C450" s="2"/>
      <c r="D450"/>
      <c r="E450"/>
      <c r="F450"/>
      <c r="G450"/>
      <c r="H450"/>
      <c r="I450"/>
      <c r="J450"/>
      <c r="K450"/>
      <c r="L450"/>
      <c r="M450"/>
      <c r="N450"/>
      <c r="O450"/>
      <c r="Q450"/>
      <c r="R450"/>
      <c r="S450"/>
      <c r="T450"/>
      <c r="U450"/>
      <c r="W450"/>
      <c r="X450"/>
      <c r="Y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</row>
    <row r="451" spans="3:44" x14ac:dyDescent="0.25">
      <c r="C451" s="2"/>
      <c r="D451"/>
      <c r="E451"/>
      <c r="F451"/>
      <c r="G451"/>
      <c r="H451"/>
      <c r="I451"/>
      <c r="J451"/>
      <c r="K451"/>
      <c r="L451"/>
      <c r="M451"/>
      <c r="N451"/>
      <c r="O451"/>
      <c r="Q451"/>
      <c r="R451"/>
      <c r="S451"/>
      <c r="T451"/>
      <c r="U451"/>
      <c r="W451"/>
      <c r="X451"/>
      <c r="Y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</row>
    <row r="452" spans="3:44" x14ac:dyDescent="0.25">
      <c r="C452" s="2"/>
      <c r="D452"/>
      <c r="E452"/>
      <c r="F452"/>
      <c r="G452"/>
      <c r="H452"/>
      <c r="I452"/>
      <c r="J452"/>
      <c r="K452"/>
      <c r="L452"/>
      <c r="M452"/>
      <c r="N452"/>
      <c r="O452"/>
      <c r="Q452"/>
      <c r="R452"/>
      <c r="S452"/>
      <c r="T452"/>
      <c r="U452"/>
      <c r="W452"/>
      <c r="X452"/>
      <c r="Y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</row>
    <row r="453" spans="3:44" x14ac:dyDescent="0.25">
      <c r="C453" s="2"/>
      <c r="D453"/>
      <c r="E453"/>
      <c r="F453"/>
      <c r="G453"/>
      <c r="H453"/>
      <c r="I453"/>
      <c r="J453"/>
      <c r="K453"/>
      <c r="L453"/>
      <c r="M453"/>
      <c r="N453"/>
      <c r="O453"/>
      <c r="Q453"/>
      <c r="R453"/>
      <c r="S453"/>
      <c r="T453"/>
      <c r="U453"/>
      <c r="W453"/>
      <c r="X453"/>
      <c r="Y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</row>
    <row r="454" spans="3:44" x14ac:dyDescent="0.25">
      <c r="C454" s="2"/>
      <c r="D454"/>
      <c r="E454"/>
      <c r="F454"/>
      <c r="G454"/>
      <c r="H454"/>
      <c r="I454"/>
      <c r="J454"/>
      <c r="K454"/>
      <c r="L454"/>
      <c r="M454"/>
      <c r="N454"/>
      <c r="O454"/>
      <c r="Q454"/>
      <c r="R454"/>
      <c r="S454"/>
      <c r="T454"/>
      <c r="U454"/>
      <c r="W454"/>
      <c r="X454"/>
      <c r="Y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</row>
    <row r="455" spans="3:44" x14ac:dyDescent="0.25">
      <c r="C455" s="2"/>
      <c r="D455"/>
      <c r="E455"/>
      <c r="F455"/>
      <c r="G455"/>
      <c r="H455"/>
      <c r="I455"/>
      <c r="J455"/>
      <c r="K455"/>
      <c r="L455"/>
      <c r="M455"/>
      <c r="N455"/>
      <c r="O455"/>
      <c r="Q455"/>
      <c r="R455"/>
      <c r="S455"/>
      <c r="T455"/>
      <c r="U455"/>
      <c r="W455"/>
      <c r="X455"/>
      <c r="Y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</row>
    <row r="456" spans="3:44" x14ac:dyDescent="0.25">
      <c r="C456" s="2"/>
      <c r="D456"/>
      <c r="E456"/>
      <c r="F456"/>
      <c r="G456"/>
      <c r="H456"/>
      <c r="I456"/>
      <c r="J456"/>
      <c r="K456"/>
      <c r="L456"/>
      <c r="M456"/>
      <c r="N456"/>
      <c r="O456"/>
      <c r="Q456"/>
      <c r="R456"/>
      <c r="S456"/>
      <c r="T456"/>
      <c r="U456"/>
      <c r="W456"/>
      <c r="X456"/>
      <c r="Y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</row>
    <row r="457" spans="3:44" x14ac:dyDescent="0.25">
      <c r="C457" s="2"/>
      <c r="D457"/>
      <c r="E457"/>
      <c r="F457"/>
      <c r="G457"/>
      <c r="H457"/>
      <c r="I457"/>
      <c r="J457"/>
      <c r="K457"/>
      <c r="L457"/>
      <c r="M457"/>
      <c r="N457"/>
      <c r="O457"/>
      <c r="Q457"/>
      <c r="R457"/>
      <c r="S457"/>
      <c r="T457"/>
      <c r="U457"/>
      <c r="W457"/>
      <c r="X457"/>
      <c r="Y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</row>
    <row r="458" spans="3:44" x14ac:dyDescent="0.25">
      <c r="C458" s="2"/>
      <c r="D458"/>
      <c r="E458"/>
      <c r="F458"/>
      <c r="G458"/>
      <c r="H458"/>
      <c r="I458"/>
      <c r="J458"/>
      <c r="K458"/>
      <c r="L458"/>
      <c r="M458"/>
      <c r="N458"/>
      <c r="O458"/>
      <c r="Q458"/>
      <c r="R458"/>
      <c r="S458"/>
      <c r="T458"/>
      <c r="U458"/>
      <c r="W458"/>
      <c r="X458"/>
      <c r="Y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</row>
    <row r="459" spans="3:44" x14ac:dyDescent="0.25">
      <c r="C459" s="2"/>
      <c r="D459"/>
      <c r="E459"/>
      <c r="F459"/>
      <c r="G459"/>
      <c r="H459"/>
      <c r="I459"/>
      <c r="J459"/>
      <c r="K459"/>
      <c r="L459"/>
      <c r="M459"/>
      <c r="N459"/>
      <c r="O459"/>
      <c r="Q459"/>
      <c r="R459"/>
      <c r="S459"/>
      <c r="T459"/>
      <c r="U459"/>
      <c r="W459"/>
      <c r="X459"/>
      <c r="Y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</row>
    <row r="460" spans="3:44" x14ac:dyDescent="0.25">
      <c r="C460" s="2"/>
      <c r="D460"/>
      <c r="E460"/>
      <c r="F460"/>
      <c r="G460"/>
      <c r="H460"/>
      <c r="I460"/>
      <c r="J460"/>
      <c r="K460"/>
      <c r="L460"/>
      <c r="M460"/>
      <c r="N460"/>
      <c r="O460"/>
      <c r="Q460"/>
      <c r="R460"/>
      <c r="S460"/>
      <c r="T460"/>
      <c r="U460"/>
      <c r="W460"/>
      <c r="X460"/>
      <c r="Y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</row>
    <row r="461" spans="3:44" x14ac:dyDescent="0.25">
      <c r="C461" s="2"/>
      <c r="D461"/>
      <c r="E461"/>
      <c r="F461"/>
      <c r="G461"/>
      <c r="H461"/>
      <c r="I461"/>
      <c r="J461"/>
      <c r="K461"/>
      <c r="L461"/>
      <c r="M461"/>
      <c r="N461"/>
      <c r="O461"/>
      <c r="Q461"/>
      <c r="R461"/>
      <c r="S461"/>
      <c r="T461"/>
      <c r="U461"/>
      <c r="W461"/>
      <c r="X461"/>
      <c r="Y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</row>
    <row r="462" spans="3:44" x14ac:dyDescent="0.25">
      <c r="C462" s="2"/>
      <c r="D462"/>
      <c r="E462"/>
      <c r="F462"/>
      <c r="G462"/>
      <c r="H462"/>
      <c r="I462"/>
      <c r="J462"/>
      <c r="K462"/>
      <c r="L462"/>
      <c r="M462"/>
      <c r="N462"/>
      <c r="O462"/>
      <c r="Q462"/>
      <c r="R462"/>
      <c r="S462"/>
      <c r="T462"/>
      <c r="U462"/>
      <c r="W462"/>
      <c r="X462"/>
      <c r="Y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</row>
    <row r="463" spans="3:44" x14ac:dyDescent="0.25">
      <c r="C463" s="2"/>
      <c r="D463"/>
      <c r="E463"/>
      <c r="F463"/>
      <c r="G463"/>
      <c r="H463"/>
      <c r="I463"/>
      <c r="J463"/>
      <c r="K463"/>
      <c r="L463"/>
      <c r="M463"/>
      <c r="N463"/>
      <c r="O463"/>
      <c r="Q463"/>
      <c r="R463"/>
      <c r="S463"/>
      <c r="T463"/>
      <c r="U463"/>
      <c r="W463"/>
      <c r="X463"/>
      <c r="Y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</row>
    <row r="464" spans="3:44" x14ac:dyDescent="0.25">
      <c r="C464" s="2"/>
      <c r="D464"/>
      <c r="E464"/>
      <c r="F464"/>
      <c r="G464"/>
      <c r="H464"/>
      <c r="I464"/>
      <c r="J464"/>
      <c r="K464"/>
      <c r="L464"/>
      <c r="M464"/>
      <c r="N464"/>
      <c r="O464"/>
      <c r="Q464"/>
      <c r="R464"/>
      <c r="S464"/>
      <c r="T464"/>
      <c r="U464"/>
      <c r="W464"/>
      <c r="X464"/>
      <c r="Y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</row>
    <row r="465" spans="3:44" x14ac:dyDescent="0.25">
      <c r="C465" s="2"/>
      <c r="D465"/>
      <c r="E465"/>
      <c r="F465"/>
      <c r="G465"/>
      <c r="H465"/>
      <c r="I465"/>
      <c r="J465"/>
      <c r="K465"/>
      <c r="L465"/>
      <c r="M465"/>
      <c r="N465"/>
      <c r="O465"/>
      <c r="Q465"/>
      <c r="R465"/>
      <c r="S465"/>
      <c r="T465"/>
      <c r="U465"/>
      <c r="W465"/>
      <c r="X465"/>
      <c r="Y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</row>
    <row r="466" spans="3:44" x14ac:dyDescent="0.25">
      <c r="C466" s="2"/>
      <c r="D466"/>
      <c r="E466"/>
      <c r="F466"/>
      <c r="G466"/>
      <c r="H466"/>
      <c r="I466"/>
      <c r="J466"/>
      <c r="K466"/>
      <c r="L466"/>
      <c r="M466"/>
      <c r="N466"/>
      <c r="O466"/>
      <c r="Q466"/>
      <c r="R466"/>
      <c r="S466"/>
      <c r="T466"/>
      <c r="U466"/>
      <c r="W466"/>
      <c r="X466"/>
      <c r="Y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</row>
    <row r="467" spans="3:44" x14ac:dyDescent="0.25">
      <c r="C467" s="2"/>
      <c r="D467"/>
      <c r="E467"/>
      <c r="F467"/>
      <c r="G467"/>
      <c r="H467"/>
      <c r="I467"/>
      <c r="J467"/>
      <c r="K467"/>
      <c r="L467"/>
      <c r="M467"/>
      <c r="N467"/>
      <c r="O467"/>
      <c r="Q467"/>
      <c r="R467"/>
      <c r="S467"/>
      <c r="T467"/>
      <c r="U467"/>
      <c r="W467"/>
      <c r="X467"/>
      <c r="Y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</row>
    <row r="468" spans="3:44" x14ac:dyDescent="0.25">
      <c r="C468" s="2"/>
      <c r="D468"/>
      <c r="E468"/>
      <c r="F468"/>
      <c r="G468"/>
      <c r="H468"/>
      <c r="I468"/>
      <c r="J468"/>
      <c r="K468"/>
      <c r="L468"/>
      <c r="M468"/>
      <c r="N468"/>
      <c r="O468"/>
      <c r="Q468"/>
      <c r="R468"/>
      <c r="S468"/>
      <c r="T468"/>
      <c r="U468"/>
      <c r="W468"/>
      <c r="X468"/>
      <c r="Y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</row>
    <row r="469" spans="3:44" x14ac:dyDescent="0.25">
      <c r="C469" s="2"/>
      <c r="D469"/>
      <c r="E469"/>
      <c r="F469"/>
      <c r="G469"/>
      <c r="H469"/>
      <c r="I469"/>
      <c r="J469"/>
      <c r="K469"/>
      <c r="L469"/>
      <c r="M469"/>
      <c r="N469"/>
      <c r="O469"/>
      <c r="Q469"/>
      <c r="R469"/>
      <c r="S469"/>
      <c r="T469"/>
      <c r="U469"/>
      <c r="W469"/>
      <c r="X469"/>
      <c r="Y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</row>
    <row r="470" spans="3:44" x14ac:dyDescent="0.25">
      <c r="C470" s="2"/>
      <c r="D470"/>
      <c r="E470"/>
      <c r="F470"/>
      <c r="G470"/>
      <c r="H470"/>
      <c r="I470"/>
      <c r="J470"/>
      <c r="K470"/>
      <c r="L470"/>
      <c r="M470"/>
      <c r="N470"/>
      <c r="O470"/>
      <c r="Q470"/>
      <c r="R470"/>
      <c r="S470"/>
      <c r="T470"/>
      <c r="U470"/>
      <c r="W470"/>
      <c r="X470"/>
      <c r="Y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</row>
    <row r="471" spans="3:44" x14ac:dyDescent="0.25">
      <c r="C471" s="2"/>
      <c r="D471"/>
      <c r="E471"/>
      <c r="F471"/>
      <c r="G471"/>
      <c r="H471"/>
      <c r="I471"/>
      <c r="J471"/>
      <c r="K471"/>
      <c r="L471"/>
      <c r="M471"/>
      <c r="N471"/>
      <c r="O471"/>
      <c r="Q471"/>
      <c r="R471"/>
      <c r="S471"/>
      <c r="T471"/>
      <c r="U471"/>
      <c r="W471"/>
      <c r="X471"/>
      <c r="Y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</row>
    <row r="472" spans="3:44" x14ac:dyDescent="0.25">
      <c r="C472" s="2"/>
      <c r="D472"/>
      <c r="E472"/>
      <c r="F472"/>
      <c r="G472"/>
      <c r="H472"/>
      <c r="I472"/>
      <c r="J472"/>
      <c r="K472"/>
      <c r="L472"/>
      <c r="M472"/>
      <c r="N472"/>
      <c r="O472"/>
      <c r="Q472"/>
      <c r="R472"/>
      <c r="S472"/>
      <c r="T472"/>
      <c r="U472"/>
      <c r="W472"/>
      <c r="X472"/>
      <c r="Y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</row>
    <row r="473" spans="3:44" x14ac:dyDescent="0.25">
      <c r="C473" s="2"/>
      <c r="D473"/>
      <c r="E473"/>
      <c r="F473"/>
      <c r="G473"/>
      <c r="H473"/>
      <c r="I473"/>
      <c r="J473"/>
      <c r="K473"/>
      <c r="L473"/>
      <c r="M473"/>
      <c r="N473"/>
      <c r="O473"/>
      <c r="Q473"/>
      <c r="R473"/>
      <c r="S473"/>
      <c r="T473"/>
      <c r="U473"/>
      <c r="W473"/>
      <c r="X473"/>
      <c r="Y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</row>
    <row r="474" spans="3:44" x14ac:dyDescent="0.25">
      <c r="C474" s="2"/>
      <c r="D474"/>
      <c r="E474"/>
      <c r="F474"/>
      <c r="G474"/>
      <c r="H474"/>
      <c r="I474"/>
      <c r="J474"/>
      <c r="K474"/>
      <c r="L474"/>
      <c r="M474"/>
      <c r="N474"/>
      <c r="O474"/>
      <c r="Q474"/>
      <c r="R474"/>
      <c r="S474"/>
      <c r="T474"/>
      <c r="U474"/>
      <c r="W474"/>
      <c r="X474"/>
      <c r="Y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</row>
    <row r="475" spans="3:44" x14ac:dyDescent="0.25">
      <c r="C475" s="2"/>
      <c r="D475"/>
      <c r="E475"/>
      <c r="F475"/>
      <c r="G475"/>
      <c r="H475"/>
      <c r="I475"/>
      <c r="J475"/>
      <c r="K475"/>
      <c r="L475"/>
      <c r="M475"/>
      <c r="N475"/>
      <c r="O475"/>
      <c r="Q475"/>
      <c r="R475"/>
      <c r="S475"/>
      <c r="T475"/>
      <c r="U475"/>
      <c r="W475"/>
      <c r="X475"/>
      <c r="Y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</row>
    <row r="476" spans="3:44" x14ac:dyDescent="0.25">
      <c r="C476" s="2"/>
      <c r="D476"/>
      <c r="E476"/>
      <c r="F476"/>
      <c r="G476"/>
      <c r="H476"/>
      <c r="I476"/>
      <c r="J476"/>
      <c r="K476"/>
      <c r="L476"/>
      <c r="M476"/>
      <c r="N476"/>
      <c r="O476"/>
      <c r="Q476"/>
      <c r="R476"/>
      <c r="S476"/>
      <c r="T476"/>
      <c r="U476"/>
      <c r="W476"/>
      <c r="X476"/>
      <c r="Y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</row>
    <row r="477" spans="3:44" x14ac:dyDescent="0.25">
      <c r="C477" s="2"/>
      <c r="D477"/>
      <c r="E477"/>
      <c r="F477"/>
      <c r="G477"/>
      <c r="H477"/>
      <c r="I477"/>
      <c r="J477"/>
      <c r="K477"/>
      <c r="L477"/>
      <c r="M477"/>
      <c r="N477"/>
      <c r="O477"/>
      <c r="Q477"/>
      <c r="R477"/>
      <c r="S477"/>
      <c r="T477"/>
      <c r="U477"/>
      <c r="W477"/>
      <c r="X477"/>
      <c r="Y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</row>
    <row r="478" spans="3:44" x14ac:dyDescent="0.25">
      <c r="C478" s="2"/>
      <c r="D478"/>
      <c r="E478"/>
      <c r="F478"/>
      <c r="G478"/>
      <c r="H478"/>
      <c r="I478"/>
      <c r="J478"/>
      <c r="K478"/>
      <c r="L478"/>
      <c r="M478"/>
      <c r="N478"/>
      <c r="O478"/>
      <c r="Q478"/>
      <c r="R478"/>
      <c r="S478"/>
      <c r="T478"/>
      <c r="U478"/>
      <c r="W478"/>
      <c r="X478"/>
      <c r="Y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</row>
    <row r="479" spans="3:44" x14ac:dyDescent="0.25">
      <c r="C479" s="2"/>
      <c r="D479"/>
      <c r="E479"/>
      <c r="F479"/>
      <c r="G479"/>
      <c r="H479"/>
      <c r="I479"/>
      <c r="J479"/>
      <c r="K479"/>
      <c r="L479"/>
      <c r="M479"/>
      <c r="N479"/>
      <c r="O479"/>
      <c r="Q479"/>
      <c r="R479"/>
      <c r="S479"/>
      <c r="T479"/>
      <c r="U479"/>
      <c r="W479"/>
      <c r="X479"/>
      <c r="Y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</row>
    <row r="480" spans="3:44" x14ac:dyDescent="0.25">
      <c r="C480" s="2"/>
      <c r="D480"/>
      <c r="E480"/>
      <c r="F480"/>
      <c r="G480"/>
      <c r="H480"/>
      <c r="I480"/>
      <c r="J480"/>
      <c r="K480"/>
      <c r="L480"/>
      <c r="M480"/>
      <c r="N480"/>
      <c r="O480"/>
      <c r="Q480"/>
      <c r="R480"/>
      <c r="S480"/>
      <c r="T480"/>
      <c r="U480"/>
      <c r="W480"/>
      <c r="X480"/>
      <c r="Y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</row>
    <row r="481" spans="3:44" x14ac:dyDescent="0.25">
      <c r="C481" s="2"/>
      <c r="D481"/>
      <c r="E481"/>
      <c r="F481"/>
      <c r="G481"/>
      <c r="H481"/>
      <c r="I481"/>
      <c r="J481"/>
      <c r="K481"/>
      <c r="L481"/>
      <c r="M481"/>
      <c r="N481"/>
      <c r="O481"/>
      <c r="Q481"/>
      <c r="R481"/>
      <c r="S481"/>
      <c r="T481"/>
      <c r="U481"/>
      <c r="W481"/>
      <c r="X481"/>
      <c r="Y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</row>
    <row r="482" spans="3:44" x14ac:dyDescent="0.25">
      <c r="C482" s="2"/>
      <c r="D482"/>
      <c r="E482"/>
      <c r="F482"/>
      <c r="G482"/>
      <c r="H482"/>
      <c r="I482"/>
      <c r="J482"/>
      <c r="K482"/>
      <c r="L482"/>
      <c r="M482"/>
      <c r="N482"/>
      <c r="O482"/>
      <c r="Q482"/>
      <c r="R482"/>
      <c r="S482"/>
      <c r="T482"/>
      <c r="U482"/>
      <c r="W482"/>
      <c r="X482"/>
      <c r="Y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</row>
    <row r="483" spans="3:44" x14ac:dyDescent="0.25">
      <c r="C483" s="2"/>
      <c r="D483"/>
      <c r="E483"/>
      <c r="F483"/>
      <c r="G483"/>
      <c r="H483"/>
      <c r="I483"/>
      <c r="J483"/>
      <c r="K483"/>
      <c r="L483"/>
      <c r="M483"/>
      <c r="N483"/>
      <c r="O483"/>
      <c r="Q483"/>
      <c r="R483"/>
      <c r="S483"/>
      <c r="T483"/>
      <c r="U483"/>
      <c r="W483"/>
      <c r="X483"/>
      <c r="Y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</row>
    <row r="484" spans="3:44" x14ac:dyDescent="0.25">
      <c r="C484" s="2"/>
      <c r="D484"/>
      <c r="E484"/>
      <c r="F484"/>
      <c r="G484"/>
      <c r="H484"/>
      <c r="I484"/>
      <c r="J484"/>
      <c r="K484"/>
      <c r="L484"/>
      <c r="M484"/>
      <c r="N484"/>
      <c r="O484"/>
      <c r="Q484"/>
      <c r="R484"/>
      <c r="S484"/>
      <c r="T484"/>
      <c r="U484"/>
      <c r="W484"/>
      <c r="X484"/>
      <c r="Y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</row>
    <row r="485" spans="3:44" x14ac:dyDescent="0.25">
      <c r="C485" s="2"/>
      <c r="D485"/>
      <c r="E485"/>
      <c r="F485"/>
      <c r="G485"/>
      <c r="H485"/>
      <c r="I485"/>
      <c r="J485"/>
      <c r="K485"/>
      <c r="L485"/>
      <c r="M485"/>
      <c r="N485"/>
      <c r="O485"/>
      <c r="Q485"/>
      <c r="R485"/>
      <c r="S485"/>
      <c r="T485"/>
      <c r="U485"/>
      <c r="W485"/>
      <c r="X485"/>
      <c r="Y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</row>
    <row r="486" spans="3:44" x14ac:dyDescent="0.25">
      <c r="C486" s="2"/>
      <c r="D486"/>
      <c r="E486"/>
      <c r="F486"/>
      <c r="G486"/>
      <c r="H486"/>
      <c r="I486"/>
      <c r="J486"/>
      <c r="K486"/>
      <c r="L486"/>
      <c r="M486"/>
      <c r="N486"/>
      <c r="O486"/>
      <c r="Q486"/>
      <c r="R486"/>
      <c r="S486"/>
      <c r="T486"/>
      <c r="U486"/>
      <c r="W486"/>
      <c r="X486"/>
      <c r="Y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</row>
    <row r="487" spans="3:44" x14ac:dyDescent="0.25">
      <c r="C487" s="2"/>
      <c r="D487"/>
      <c r="E487"/>
      <c r="F487"/>
      <c r="G487"/>
      <c r="H487"/>
      <c r="I487"/>
      <c r="J487"/>
      <c r="K487"/>
      <c r="L487"/>
      <c r="M487"/>
      <c r="N487"/>
      <c r="O487"/>
      <c r="Q487"/>
      <c r="R487"/>
      <c r="S487"/>
      <c r="T487"/>
      <c r="U487"/>
      <c r="W487"/>
      <c r="X487"/>
      <c r="Y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</row>
    <row r="488" spans="3:44" x14ac:dyDescent="0.25">
      <c r="C488" s="2"/>
      <c r="D488"/>
      <c r="E488"/>
      <c r="F488"/>
      <c r="G488"/>
      <c r="H488"/>
      <c r="I488"/>
      <c r="J488"/>
      <c r="K488"/>
      <c r="L488"/>
      <c r="M488"/>
      <c r="N488"/>
      <c r="O488"/>
      <c r="Q488"/>
      <c r="R488"/>
      <c r="S488"/>
      <c r="T488"/>
      <c r="U488"/>
      <c r="W488"/>
      <c r="X488"/>
      <c r="Y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</row>
    <row r="489" spans="3:44" x14ac:dyDescent="0.25">
      <c r="C489" s="2"/>
      <c r="D489"/>
      <c r="E489"/>
      <c r="F489"/>
      <c r="G489"/>
      <c r="H489"/>
      <c r="I489"/>
      <c r="J489"/>
      <c r="K489"/>
      <c r="L489"/>
      <c r="M489"/>
      <c r="N489"/>
      <c r="O489"/>
      <c r="Q489"/>
      <c r="R489"/>
      <c r="S489"/>
      <c r="T489"/>
      <c r="U489"/>
      <c r="W489"/>
      <c r="X489"/>
      <c r="Y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</row>
    <row r="490" spans="3:44" x14ac:dyDescent="0.25">
      <c r="C490" s="2"/>
      <c r="D490"/>
      <c r="E490"/>
      <c r="F490"/>
      <c r="G490"/>
      <c r="H490"/>
      <c r="I490"/>
      <c r="J490"/>
      <c r="K490"/>
      <c r="L490"/>
      <c r="M490"/>
      <c r="N490"/>
      <c r="O490"/>
      <c r="Q490"/>
      <c r="R490"/>
      <c r="S490"/>
      <c r="T490"/>
      <c r="U490"/>
      <c r="W490"/>
      <c r="X490"/>
      <c r="Y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</row>
    <row r="491" spans="3:44" x14ac:dyDescent="0.25">
      <c r="C491" s="2"/>
      <c r="D491"/>
      <c r="E491"/>
      <c r="F491"/>
      <c r="G491"/>
      <c r="H491"/>
      <c r="I491"/>
      <c r="J491"/>
      <c r="K491"/>
      <c r="L491"/>
      <c r="M491"/>
      <c r="N491"/>
      <c r="O491"/>
      <c r="Q491"/>
      <c r="R491"/>
      <c r="S491"/>
      <c r="T491"/>
      <c r="U491"/>
      <c r="W491"/>
      <c r="X491"/>
      <c r="Y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</row>
    <row r="492" spans="3:44" x14ac:dyDescent="0.25">
      <c r="C492" s="2"/>
      <c r="D492"/>
      <c r="E492"/>
      <c r="F492"/>
      <c r="G492"/>
      <c r="H492"/>
      <c r="I492"/>
      <c r="J492"/>
      <c r="K492"/>
      <c r="L492"/>
      <c r="M492"/>
      <c r="N492"/>
      <c r="O492"/>
      <c r="Q492"/>
      <c r="R492"/>
      <c r="S492"/>
      <c r="T492"/>
      <c r="U492"/>
      <c r="W492"/>
      <c r="X492"/>
      <c r="Y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</row>
    <row r="493" spans="3:44" x14ac:dyDescent="0.25">
      <c r="C493" s="2"/>
      <c r="D493"/>
      <c r="E493"/>
      <c r="F493"/>
      <c r="G493"/>
      <c r="H493"/>
      <c r="I493"/>
      <c r="J493"/>
      <c r="K493"/>
      <c r="L493"/>
      <c r="M493"/>
      <c r="N493"/>
      <c r="O493"/>
      <c r="Q493"/>
      <c r="R493"/>
      <c r="S493"/>
      <c r="T493"/>
      <c r="U493"/>
      <c r="W493"/>
      <c r="X493"/>
      <c r="Y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</row>
    <row r="494" spans="3:44" x14ac:dyDescent="0.25">
      <c r="C494" s="2"/>
      <c r="D494"/>
      <c r="E494"/>
      <c r="F494"/>
      <c r="G494"/>
      <c r="H494"/>
      <c r="I494"/>
      <c r="J494"/>
      <c r="K494"/>
      <c r="L494"/>
      <c r="M494"/>
      <c r="N494"/>
      <c r="O494"/>
      <c r="Q494"/>
      <c r="R494"/>
      <c r="S494"/>
      <c r="T494"/>
      <c r="U494"/>
      <c r="W494"/>
      <c r="X494"/>
      <c r="Y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</row>
    <row r="495" spans="3:44" x14ac:dyDescent="0.25">
      <c r="C495" s="2"/>
      <c r="D495"/>
      <c r="E495"/>
      <c r="F495"/>
      <c r="G495"/>
      <c r="H495"/>
      <c r="I495"/>
      <c r="J495"/>
      <c r="K495"/>
      <c r="L495"/>
      <c r="M495"/>
      <c r="N495"/>
      <c r="O495"/>
      <c r="Q495"/>
      <c r="R495"/>
      <c r="S495"/>
      <c r="T495"/>
      <c r="U495"/>
      <c r="W495"/>
      <c r="X495"/>
      <c r="Y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</row>
    <row r="496" spans="3:44" x14ac:dyDescent="0.25">
      <c r="C496" s="2"/>
      <c r="D496"/>
      <c r="E496"/>
      <c r="F496"/>
      <c r="G496"/>
      <c r="H496"/>
      <c r="I496"/>
      <c r="J496"/>
      <c r="K496"/>
      <c r="L496"/>
      <c r="M496"/>
      <c r="N496"/>
      <c r="O496"/>
      <c r="Q496"/>
      <c r="R496"/>
      <c r="S496"/>
      <c r="T496"/>
      <c r="U496"/>
      <c r="W496"/>
      <c r="X496"/>
      <c r="Y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</row>
    <row r="497" spans="3:44" x14ac:dyDescent="0.25">
      <c r="C497" s="2"/>
      <c r="D497"/>
      <c r="E497"/>
      <c r="F497"/>
      <c r="G497"/>
      <c r="H497"/>
      <c r="I497"/>
      <c r="J497"/>
      <c r="K497"/>
      <c r="L497"/>
      <c r="M497"/>
      <c r="N497"/>
      <c r="O497"/>
      <c r="Q497"/>
      <c r="R497"/>
      <c r="S497"/>
      <c r="T497"/>
      <c r="U497"/>
      <c r="W497"/>
      <c r="X497"/>
      <c r="Y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</row>
    <row r="498" spans="3:44" x14ac:dyDescent="0.25">
      <c r="C498" s="2"/>
      <c r="D498"/>
      <c r="E498"/>
      <c r="F498"/>
      <c r="G498"/>
      <c r="H498"/>
      <c r="I498"/>
      <c r="J498"/>
      <c r="K498"/>
      <c r="L498"/>
      <c r="M498"/>
      <c r="N498"/>
      <c r="O498"/>
      <c r="Q498"/>
      <c r="R498"/>
      <c r="S498"/>
      <c r="T498"/>
      <c r="U498"/>
      <c r="W498"/>
      <c r="X498"/>
      <c r="Y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</row>
    <row r="499" spans="3:44" x14ac:dyDescent="0.25">
      <c r="C499" s="2"/>
      <c r="D499"/>
      <c r="E499"/>
      <c r="F499"/>
      <c r="G499"/>
      <c r="H499"/>
      <c r="I499"/>
      <c r="J499"/>
      <c r="K499"/>
      <c r="L499"/>
      <c r="M499"/>
      <c r="N499"/>
      <c r="O499"/>
      <c r="Q499"/>
      <c r="R499"/>
      <c r="S499"/>
      <c r="T499"/>
      <c r="U499"/>
      <c r="W499"/>
      <c r="X499"/>
      <c r="Y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</row>
    <row r="500" spans="3:44" x14ac:dyDescent="0.25">
      <c r="C500" s="2"/>
      <c r="D500"/>
      <c r="E500"/>
      <c r="F500"/>
      <c r="G500"/>
      <c r="H500"/>
      <c r="I500"/>
      <c r="J500"/>
      <c r="K500"/>
      <c r="L500"/>
      <c r="M500"/>
      <c r="N500"/>
      <c r="O500"/>
      <c r="Q500"/>
      <c r="R500"/>
      <c r="S500"/>
      <c r="T500"/>
      <c r="U500"/>
      <c r="W500"/>
      <c r="X500"/>
      <c r="Y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</row>
    <row r="501" spans="3:44" x14ac:dyDescent="0.25">
      <c r="C501" s="2"/>
      <c r="D501"/>
      <c r="E501"/>
      <c r="F501"/>
      <c r="G501"/>
      <c r="H501"/>
      <c r="I501"/>
      <c r="J501"/>
      <c r="K501"/>
      <c r="L501"/>
      <c r="M501"/>
      <c r="N501"/>
      <c r="O501"/>
      <c r="Q501"/>
      <c r="R501"/>
      <c r="S501"/>
      <c r="T501"/>
      <c r="U501"/>
      <c r="W501"/>
      <c r="X501"/>
      <c r="Y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</row>
    <row r="502" spans="3:44" x14ac:dyDescent="0.25">
      <c r="C502" s="2"/>
      <c r="D502"/>
      <c r="E502"/>
      <c r="F502"/>
      <c r="G502"/>
      <c r="H502"/>
      <c r="I502"/>
      <c r="J502"/>
      <c r="K502"/>
      <c r="L502"/>
      <c r="M502"/>
      <c r="N502"/>
      <c r="O502"/>
      <c r="Q502"/>
      <c r="R502"/>
      <c r="S502"/>
      <c r="T502"/>
      <c r="U502"/>
      <c r="W502"/>
      <c r="X502"/>
      <c r="Y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</row>
    <row r="503" spans="3:44" x14ac:dyDescent="0.25">
      <c r="C503" s="2"/>
      <c r="D503"/>
      <c r="E503"/>
      <c r="F503"/>
      <c r="G503"/>
      <c r="H503"/>
      <c r="I503"/>
      <c r="J503"/>
      <c r="K503"/>
      <c r="L503"/>
      <c r="M503"/>
      <c r="N503"/>
      <c r="O503"/>
      <c r="Q503"/>
      <c r="R503"/>
      <c r="S503"/>
      <c r="T503"/>
      <c r="U503"/>
      <c r="W503"/>
      <c r="X503"/>
      <c r="Y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</row>
    <row r="504" spans="3:44" x14ac:dyDescent="0.25">
      <c r="C504" s="2"/>
      <c r="D504"/>
      <c r="E504"/>
      <c r="F504"/>
      <c r="G504"/>
      <c r="H504"/>
      <c r="I504"/>
      <c r="J504"/>
      <c r="K504"/>
      <c r="L504"/>
      <c r="M504"/>
      <c r="N504"/>
      <c r="O504"/>
      <c r="Q504"/>
      <c r="R504"/>
      <c r="S504"/>
      <c r="T504"/>
      <c r="U504"/>
      <c r="W504"/>
      <c r="X504"/>
      <c r="Y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</row>
    <row r="505" spans="3:44" x14ac:dyDescent="0.25">
      <c r="C505" s="2"/>
      <c r="D505"/>
      <c r="E505"/>
      <c r="F505"/>
      <c r="G505"/>
      <c r="H505"/>
      <c r="I505"/>
      <c r="J505"/>
      <c r="K505"/>
      <c r="L505"/>
      <c r="M505"/>
      <c r="N505"/>
      <c r="O505"/>
      <c r="Q505"/>
      <c r="R505"/>
      <c r="S505"/>
      <c r="T505"/>
      <c r="U505"/>
      <c r="W505"/>
      <c r="X505"/>
      <c r="Y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</row>
    <row r="506" spans="3:44" x14ac:dyDescent="0.25">
      <c r="C506" s="2"/>
      <c r="D506"/>
      <c r="E506"/>
      <c r="F506"/>
      <c r="G506"/>
      <c r="H506"/>
      <c r="I506"/>
      <c r="J506"/>
      <c r="K506"/>
      <c r="L506"/>
      <c r="M506"/>
      <c r="N506"/>
      <c r="O506"/>
      <c r="Q506"/>
      <c r="R506"/>
      <c r="S506"/>
      <c r="T506"/>
      <c r="U506"/>
      <c r="W506"/>
      <c r="X506"/>
      <c r="Y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</row>
    <row r="507" spans="3:44" x14ac:dyDescent="0.25">
      <c r="C507" s="2"/>
      <c r="D507"/>
      <c r="E507"/>
      <c r="F507"/>
      <c r="G507"/>
      <c r="H507"/>
      <c r="I507"/>
      <c r="J507"/>
      <c r="K507"/>
      <c r="L507"/>
      <c r="M507"/>
      <c r="N507"/>
      <c r="O507"/>
      <c r="Q507"/>
      <c r="R507"/>
      <c r="S507"/>
      <c r="T507"/>
      <c r="U507"/>
      <c r="W507"/>
      <c r="X507"/>
      <c r="Y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</row>
    <row r="508" spans="3:44" x14ac:dyDescent="0.25">
      <c r="C508" s="2"/>
      <c r="D508"/>
      <c r="E508"/>
      <c r="F508"/>
      <c r="G508"/>
      <c r="H508"/>
      <c r="I508"/>
      <c r="J508"/>
      <c r="K508"/>
      <c r="L508"/>
      <c r="M508"/>
      <c r="N508"/>
      <c r="O508"/>
      <c r="Q508"/>
      <c r="R508"/>
      <c r="S508"/>
      <c r="T508"/>
      <c r="U508"/>
      <c r="W508"/>
      <c r="X508"/>
      <c r="Y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</row>
    <row r="509" spans="3:44" x14ac:dyDescent="0.25">
      <c r="C509" s="2"/>
      <c r="D509"/>
      <c r="E509"/>
      <c r="F509"/>
      <c r="G509"/>
      <c r="H509"/>
      <c r="I509"/>
      <c r="J509"/>
      <c r="K509"/>
      <c r="L509"/>
      <c r="M509"/>
      <c r="N509"/>
      <c r="O509"/>
      <c r="Q509"/>
      <c r="R509"/>
      <c r="S509"/>
      <c r="T509"/>
      <c r="U509"/>
      <c r="W509"/>
      <c r="X509"/>
      <c r="Y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</row>
    <row r="510" spans="3:44" x14ac:dyDescent="0.25">
      <c r="C510" s="2"/>
      <c r="D510"/>
      <c r="E510"/>
      <c r="F510"/>
      <c r="G510"/>
      <c r="H510"/>
      <c r="I510"/>
      <c r="J510"/>
      <c r="K510"/>
      <c r="L510"/>
      <c r="M510"/>
      <c r="N510"/>
      <c r="O510"/>
      <c r="Q510"/>
      <c r="R510"/>
      <c r="S510"/>
      <c r="T510"/>
      <c r="U510"/>
      <c r="W510"/>
      <c r="X510"/>
      <c r="Y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</row>
    <row r="511" spans="3:44" x14ac:dyDescent="0.25">
      <c r="C511" s="2"/>
      <c r="D511"/>
      <c r="E511"/>
      <c r="F511"/>
      <c r="G511"/>
      <c r="H511"/>
      <c r="I511"/>
      <c r="J511"/>
      <c r="K511"/>
      <c r="L511"/>
      <c r="M511"/>
      <c r="N511"/>
      <c r="O511"/>
      <c r="Q511"/>
      <c r="R511"/>
      <c r="S511"/>
      <c r="T511"/>
      <c r="U511"/>
      <c r="W511"/>
      <c r="X511"/>
      <c r="Y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</row>
    <row r="512" spans="3:44" x14ac:dyDescent="0.25">
      <c r="C512" s="2"/>
      <c r="D512"/>
      <c r="E512"/>
      <c r="F512"/>
      <c r="G512"/>
      <c r="H512"/>
      <c r="I512"/>
      <c r="J512"/>
      <c r="K512"/>
      <c r="L512"/>
      <c r="M512"/>
      <c r="N512"/>
      <c r="O512"/>
      <c r="Q512"/>
      <c r="R512"/>
      <c r="S512"/>
      <c r="T512"/>
      <c r="U512"/>
      <c r="W512"/>
      <c r="X512"/>
      <c r="Y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</row>
    <row r="513" spans="3:44" x14ac:dyDescent="0.25">
      <c r="C513" s="2"/>
      <c r="D513"/>
      <c r="E513"/>
      <c r="F513"/>
      <c r="G513"/>
      <c r="H513"/>
      <c r="I513"/>
      <c r="J513"/>
      <c r="K513"/>
      <c r="L513"/>
      <c r="M513"/>
      <c r="N513"/>
      <c r="O513"/>
      <c r="Q513"/>
      <c r="R513"/>
      <c r="S513"/>
      <c r="T513"/>
      <c r="U513"/>
      <c r="W513"/>
      <c r="X513"/>
      <c r="Y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</row>
    <row r="514" spans="3:44" x14ac:dyDescent="0.25">
      <c r="C514" s="2"/>
      <c r="D514"/>
      <c r="E514"/>
      <c r="F514"/>
      <c r="G514"/>
      <c r="H514"/>
      <c r="I514"/>
      <c r="J514"/>
      <c r="K514"/>
      <c r="L514"/>
      <c r="M514"/>
      <c r="N514"/>
      <c r="O514"/>
      <c r="Q514"/>
      <c r="R514"/>
      <c r="S514"/>
      <c r="T514"/>
      <c r="U514"/>
      <c r="W514"/>
      <c r="X514"/>
      <c r="Y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</row>
    <row r="515" spans="3:44" x14ac:dyDescent="0.25">
      <c r="C515" s="2"/>
      <c r="D515"/>
      <c r="E515"/>
      <c r="F515"/>
      <c r="G515"/>
      <c r="H515"/>
      <c r="I515"/>
      <c r="J515"/>
      <c r="K515"/>
      <c r="L515"/>
      <c r="M515"/>
      <c r="N515"/>
      <c r="O515"/>
      <c r="Q515"/>
      <c r="R515"/>
      <c r="S515"/>
      <c r="T515"/>
      <c r="U515"/>
      <c r="W515"/>
      <c r="X515"/>
      <c r="Y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</row>
    <row r="516" spans="3:44" x14ac:dyDescent="0.25">
      <c r="C516" s="2"/>
      <c r="D516"/>
      <c r="E516"/>
      <c r="F516"/>
      <c r="G516"/>
      <c r="H516"/>
      <c r="I516"/>
      <c r="J516"/>
      <c r="K516"/>
      <c r="L516"/>
      <c r="M516"/>
      <c r="N516"/>
      <c r="O516"/>
      <c r="Q516"/>
      <c r="R516"/>
      <c r="S516"/>
      <c r="T516"/>
      <c r="U516"/>
      <c r="W516"/>
      <c r="X516"/>
      <c r="Y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</row>
    <row r="517" spans="3:44" x14ac:dyDescent="0.25">
      <c r="C517" s="2"/>
      <c r="D517"/>
      <c r="E517"/>
      <c r="F517"/>
      <c r="G517"/>
      <c r="H517"/>
      <c r="I517"/>
      <c r="J517"/>
      <c r="K517"/>
      <c r="L517"/>
      <c r="M517"/>
      <c r="N517"/>
      <c r="O517"/>
      <c r="Q517"/>
      <c r="R517"/>
      <c r="S517"/>
      <c r="T517"/>
      <c r="U517"/>
      <c r="W517"/>
      <c r="X517"/>
      <c r="Y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</row>
    <row r="518" spans="3:44" x14ac:dyDescent="0.25">
      <c r="C518" s="2"/>
      <c r="D518"/>
      <c r="E518"/>
      <c r="F518"/>
      <c r="G518"/>
      <c r="H518"/>
      <c r="I518"/>
      <c r="J518"/>
      <c r="K518"/>
      <c r="L518"/>
      <c r="M518"/>
      <c r="N518"/>
      <c r="O518"/>
      <c r="Q518"/>
      <c r="R518"/>
      <c r="S518"/>
      <c r="T518"/>
      <c r="U518"/>
      <c r="W518"/>
      <c r="X518"/>
      <c r="Y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</row>
    <row r="519" spans="3:44" x14ac:dyDescent="0.25">
      <c r="C519" s="2"/>
      <c r="D519"/>
      <c r="E519"/>
      <c r="F519"/>
      <c r="G519"/>
      <c r="H519"/>
      <c r="I519"/>
      <c r="J519"/>
      <c r="K519"/>
      <c r="L519"/>
      <c r="M519"/>
      <c r="N519"/>
      <c r="O519"/>
      <c r="Q519"/>
      <c r="R519"/>
      <c r="S519"/>
      <c r="T519"/>
      <c r="U519"/>
      <c r="W519"/>
      <c r="X519"/>
      <c r="Y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</row>
    <row r="520" spans="3:44" x14ac:dyDescent="0.25">
      <c r="C520" s="2"/>
      <c r="D520"/>
      <c r="E520"/>
      <c r="F520"/>
      <c r="G520"/>
      <c r="H520"/>
      <c r="I520"/>
      <c r="J520"/>
      <c r="K520"/>
      <c r="L520"/>
      <c r="M520"/>
      <c r="N520"/>
      <c r="O520"/>
      <c r="Q520"/>
      <c r="R520"/>
      <c r="S520"/>
      <c r="T520"/>
      <c r="U520"/>
      <c r="W520"/>
      <c r="X520"/>
      <c r="Y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</row>
    <row r="521" spans="3:44" x14ac:dyDescent="0.25">
      <c r="C521" s="2"/>
      <c r="D521"/>
      <c r="E521"/>
      <c r="F521"/>
      <c r="G521"/>
      <c r="H521"/>
      <c r="I521"/>
      <c r="J521"/>
      <c r="K521"/>
      <c r="L521"/>
      <c r="M521"/>
      <c r="N521"/>
      <c r="O521"/>
      <c r="Q521"/>
      <c r="R521"/>
      <c r="S521"/>
      <c r="T521"/>
      <c r="U521"/>
      <c r="W521"/>
      <c r="X521"/>
      <c r="Y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</row>
    <row r="522" spans="3:44" x14ac:dyDescent="0.25">
      <c r="C522" s="2"/>
      <c r="D522"/>
      <c r="E522"/>
      <c r="F522"/>
      <c r="G522"/>
      <c r="H522"/>
      <c r="I522"/>
      <c r="J522"/>
      <c r="K522"/>
      <c r="L522"/>
      <c r="M522"/>
      <c r="N522"/>
      <c r="O522"/>
      <c r="Q522"/>
      <c r="R522"/>
      <c r="S522"/>
      <c r="T522"/>
      <c r="U522"/>
      <c r="W522"/>
      <c r="X522"/>
      <c r="Y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</row>
    <row r="523" spans="3:44" x14ac:dyDescent="0.25">
      <c r="C523" s="2"/>
      <c r="D523"/>
      <c r="E523"/>
      <c r="F523"/>
      <c r="G523"/>
      <c r="H523"/>
      <c r="I523"/>
      <c r="J523"/>
      <c r="K523"/>
      <c r="L523"/>
      <c r="M523"/>
      <c r="N523"/>
      <c r="O523"/>
      <c r="Q523"/>
      <c r="R523"/>
      <c r="S523"/>
      <c r="T523"/>
      <c r="U523"/>
      <c r="W523"/>
      <c r="X523"/>
      <c r="Y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</row>
    <row r="524" spans="3:44" x14ac:dyDescent="0.25">
      <c r="C524" s="2"/>
      <c r="D524"/>
      <c r="E524"/>
      <c r="F524"/>
      <c r="G524"/>
      <c r="H524"/>
      <c r="I524"/>
      <c r="J524"/>
      <c r="K524"/>
      <c r="L524"/>
      <c r="M524"/>
      <c r="N524"/>
      <c r="O524"/>
      <c r="Q524"/>
      <c r="R524"/>
      <c r="S524"/>
      <c r="T524"/>
      <c r="U524"/>
      <c r="W524"/>
      <c r="X524"/>
      <c r="Y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</row>
    <row r="525" spans="3:44" x14ac:dyDescent="0.25">
      <c r="C525" s="2"/>
      <c r="D525"/>
      <c r="E525"/>
      <c r="F525"/>
      <c r="G525"/>
      <c r="H525"/>
      <c r="I525"/>
      <c r="J525"/>
      <c r="K525"/>
      <c r="L525"/>
      <c r="M525"/>
      <c r="N525"/>
      <c r="O525"/>
      <c r="Q525"/>
      <c r="R525"/>
      <c r="S525"/>
      <c r="T525"/>
      <c r="U525"/>
      <c r="W525"/>
      <c r="X525"/>
      <c r="Y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</row>
    <row r="526" spans="3:44" x14ac:dyDescent="0.25">
      <c r="C526" s="2"/>
      <c r="D526"/>
      <c r="E526"/>
      <c r="F526"/>
      <c r="G526"/>
      <c r="H526"/>
      <c r="I526"/>
      <c r="J526"/>
      <c r="K526"/>
      <c r="L526"/>
      <c r="M526"/>
      <c r="N526"/>
      <c r="O526"/>
      <c r="Q526"/>
      <c r="R526"/>
      <c r="S526"/>
      <c r="T526"/>
      <c r="U526"/>
      <c r="W526"/>
      <c r="X526"/>
      <c r="Y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</row>
    <row r="527" spans="3:44" x14ac:dyDescent="0.25">
      <c r="C527" s="2"/>
      <c r="D527"/>
      <c r="E527"/>
      <c r="F527"/>
      <c r="G527"/>
      <c r="H527"/>
      <c r="I527"/>
      <c r="J527"/>
      <c r="K527"/>
      <c r="L527"/>
      <c r="M527"/>
      <c r="N527"/>
      <c r="O527"/>
      <c r="Q527"/>
      <c r="R527"/>
      <c r="S527"/>
      <c r="T527"/>
      <c r="U527"/>
      <c r="W527"/>
      <c r="X527"/>
      <c r="Y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</row>
    <row r="528" spans="3:44" x14ac:dyDescent="0.25">
      <c r="C528" s="2"/>
      <c r="D528"/>
      <c r="E528"/>
      <c r="F528"/>
      <c r="G528"/>
      <c r="H528"/>
      <c r="I528"/>
      <c r="J528"/>
      <c r="K528"/>
      <c r="L528"/>
      <c r="M528"/>
      <c r="N528"/>
      <c r="O528"/>
      <c r="Q528"/>
      <c r="R528"/>
      <c r="S528"/>
      <c r="T528"/>
      <c r="U528"/>
      <c r="W528"/>
      <c r="X528"/>
      <c r="Y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</row>
    <row r="529" spans="3:44" x14ac:dyDescent="0.25">
      <c r="C529" s="2"/>
      <c r="D529"/>
      <c r="E529"/>
      <c r="F529"/>
      <c r="G529"/>
      <c r="H529"/>
      <c r="I529"/>
      <c r="J529"/>
      <c r="K529"/>
      <c r="L529"/>
      <c r="M529"/>
      <c r="N529"/>
      <c r="O529"/>
      <c r="Q529"/>
      <c r="R529"/>
      <c r="S529"/>
      <c r="T529"/>
      <c r="U529"/>
      <c r="W529"/>
      <c r="X529"/>
      <c r="Y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</row>
    <row r="530" spans="3:44" x14ac:dyDescent="0.25">
      <c r="C530" s="2"/>
      <c r="D530"/>
      <c r="E530"/>
      <c r="F530"/>
      <c r="G530"/>
      <c r="H530"/>
      <c r="I530"/>
      <c r="J530"/>
      <c r="K530"/>
      <c r="L530"/>
      <c r="M530"/>
      <c r="N530"/>
      <c r="O530"/>
      <c r="Q530"/>
      <c r="R530"/>
      <c r="S530"/>
      <c r="T530"/>
      <c r="U530"/>
      <c r="W530"/>
      <c r="X530"/>
      <c r="Y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</row>
    <row r="531" spans="3:44" x14ac:dyDescent="0.25">
      <c r="C531" s="2"/>
      <c r="D531"/>
      <c r="E531"/>
      <c r="F531"/>
      <c r="G531"/>
      <c r="H531"/>
      <c r="I531"/>
      <c r="J531"/>
      <c r="K531"/>
      <c r="L531"/>
      <c r="M531"/>
      <c r="N531"/>
      <c r="O531"/>
      <c r="Q531"/>
      <c r="R531"/>
      <c r="S531"/>
      <c r="T531"/>
      <c r="U531"/>
      <c r="W531"/>
      <c r="X531"/>
      <c r="Y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</row>
    <row r="532" spans="3:44" x14ac:dyDescent="0.25">
      <c r="C532" s="2"/>
      <c r="D532"/>
      <c r="E532"/>
      <c r="F532"/>
      <c r="G532"/>
      <c r="H532"/>
      <c r="I532"/>
      <c r="J532"/>
      <c r="K532"/>
      <c r="L532"/>
      <c r="M532"/>
      <c r="N532"/>
      <c r="O532"/>
      <c r="Q532"/>
      <c r="R532"/>
      <c r="S532"/>
      <c r="T532"/>
      <c r="U532"/>
      <c r="W532"/>
      <c r="X532"/>
      <c r="Y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</row>
    <row r="533" spans="3:44" x14ac:dyDescent="0.25">
      <c r="C533" s="2"/>
      <c r="D533"/>
      <c r="E533"/>
      <c r="F533"/>
      <c r="G533"/>
      <c r="H533"/>
      <c r="I533"/>
      <c r="J533"/>
      <c r="K533"/>
      <c r="L533"/>
      <c r="M533"/>
      <c r="N533"/>
      <c r="O533"/>
      <c r="Q533"/>
      <c r="R533"/>
      <c r="S533"/>
      <c r="T533"/>
      <c r="U533"/>
      <c r="W533"/>
      <c r="X533"/>
      <c r="Y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</row>
    <row r="534" spans="3:44" x14ac:dyDescent="0.25">
      <c r="C534" s="2"/>
      <c r="D534"/>
      <c r="E534"/>
      <c r="F534"/>
      <c r="G534"/>
      <c r="H534"/>
      <c r="I534"/>
      <c r="J534"/>
      <c r="K534"/>
      <c r="L534"/>
      <c r="M534"/>
      <c r="N534"/>
      <c r="O534"/>
      <c r="Q534"/>
      <c r="R534"/>
      <c r="S534"/>
      <c r="T534"/>
      <c r="U534"/>
      <c r="W534"/>
      <c r="X534"/>
      <c r="Y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</row>
    <row r="535" spans="3:44" x14ac:dyDescent="0.25">
      <c r="C535" s="2"/>
      <c r="D535"/>
      <c r="E535"/>
      <c r="F535"/>
      <c r="G535"/>
      <c r="H535"/>
      <c r="I535"/>
      <c r="J535"/>
      <c r="K535"/>
      <c r="L535"/>
      <c r="M535"/>
      <c r="N535"/>
      <c r="O535"/>
      <c r="Q535"/>
      <c r="R535"/>
      <c r="S535"/>
      <c r="T535"/>
      <c r="U535"/>
      <c r="W535"/>
      <c r="X535"/>
      <c r="Y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</row>
    <row r="536" spans="3:44" x14ac:dyDescent="0.25">
      <c r="C536" s="2"/>
      <c r="D536"/>
      <c r="E536"/>
      <c r="F536"/>
      <c r="G536"/>
      <c r="H536"/>
      <c r="I536"/>
      <c r="J536"/>
      <c r="K536"/>
      <c r="L536"/>
      <c r="M536"/>
      <c r="N536"/>
      <c r="O536"/>
      <c r="Q536"/>
      <c r="R536"/>
      <c r="S536"/>
      <c r="T536"/>
      <c r="U536"/>
      <c r="W536"/>
      <c r="X536"/>
      <c r="Y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</row>
    <row r="537" spans="3:44" x14ac:dyDescent="0.25">
      <c r="C537" s="2"/>
      <c r="D537"/>
      <c r="E537"/>
      <c r="F537"/>
      <c r="G537"/>
      <c r="H537"/>
      <c r="I537"/>
      <c r="J537"/>
      <c r="K537"/>
      <c r="L537"/>
      <c r="M537"/>
      <c r="N537"/>
      <c r="O537"/>
      <c r="Q537"/>
      <c r="R537"/>
      <c r="S537"/>
      <c r="T537"/>
      <c r="U537"/>
      <c r="W537"/>
      <c r="X537"/>
      <c r="Y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</row>
    <row r="538" spans="3:44" x14ac:dyDescent="0.25">
      <c r="C538" s="2"/>
      <c r="D538"/>
      <c r="E538"/>
      <c r="F538"/>
      <c r="G538"/>
      <c r="H538"/>
      <c r="I538"/>
      <c r="J538"/>
      <c r="K538"/>
      <c r="L538"/>
      <c r="M538"/>
      <c r="N538"/>
      <c r="O538"/>
      <c r="Q538"/>
      <c r="R538"/>
      <c r="S538"/>
      <c r="T538"/>
      <c r="U538"/>
      <c r="W538"/>
      <c r="X538"/>
      <c r="Y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</row>
    <row r="539" spans="3:44" x14ac:dyDescent="0.25">
      <c r="C539" s="2"/>
      <c r="D539"/>
      <c r="E539"/>
      <c r="F539"/>
      <c r="G539"/>
      <c r="H539"/>
      <c r="I539"/>
      <c r="J539"/>
      <c r="K539"/>
      <c r="L539"/>
      <c r="M539"/>
      <c r="N539"/>
      <c r="O539"/>
      <c r="Q539"/>
      <c r="R539"/>
      <c r="S539"/>
      <c r="T539"/>
      <c r="U539"/>
      <c r="W539"/>
      <c r="X539"/>
      <c r="Y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</row>
    <row r="540" spans="3:44" x14ac:dyDescent="0.25">
      <c r="C540" s="2"/>
      <c r="D540"/>
      <c r="E540"/>
      <c r="F540"/>
      <c r="G540"/>
      <c r="H540"/>
      <c r="I540"/>
      <c r="J540"/>
      <c r="K540"/>
      <c r="L540"/>
      <c r="M540"/>
      <c r="N540"/>
      <c r="O540"/>
      <c r="Q540"/>
      <c r="R540"/>
      <c r="S540"/>
      <c r="T540"/>
      <c r="U540"/>
      <c r="W540"/>
      <c r="X540"/>
      <c r="Y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</row>
    <row r="541" spans="3:44" x14ac:dyDescent="0.25">
      <c r="C541" s="2"/>
      <c r="D541"/>
      <c r="E541"/>
      <c r="F541"/>
      <c r="G541"/>
      <c r="H541"/>
      <c r="I541"/>
      <c r="J541"/>
      <c r="K541"/>
      <c r="L541"/>
      <c r="M541"/>
      <c r="N541"/>
      <c r="O541"/>
      <c r="Q541"/>
      <c r="R541"/>
      <c r="S541"/>
      <c r="T541"/>
      <c r="U541"/>
      <c r="W541"/>
      <c r="X541"/>
      <c r="Y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</row>
    <row r="542" spans="3:44" x14ac:dyDescent="0.25">
      <c r="C542" s="2"/>
      <c r="D542"/>
      <c r="E542"/>
      <c r="F542"/>
      <c r="G542"/>
      <c r="H542"/>
      <c r="I542"/>
      <c r="J542"/>
      <c r="K542"/>
      <c r="L542"/>
      <c r="M542"/>
      <c r="N542"/>
      <c r="O542"/>
      <c r="Q542"/>
      <c r="R542"/>
      <c r="S542"/>
      <c r="T542"/>
      <c r="U542"/>
      <c r="W542"/>
      <c r="X542"/>
      <c r="Y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</row>
    <row r="543" spans="3:44" x14ac:dyDescent="0.25">
      <c r="C543" s="2"/>
      <c r="D543"/>
      <c r="E543"/>
      <c r="F543"/>
      <c r="G543"/>
      <c r="H543"/>
      <c r="I543"/>
      <c r="J543"/>
      <c r="K543"/>
      <c r="L543"/>
      <c r="M543"/>
      <c r="N543"/>
      <c r="O543"/>
      <c r="Q543"/>
      <c r="R543"/>
      <c r="S543"/>
      <c r="T543"/>
      <c r="U543"/>
      <c r="W543"/>
      <c r="X543"/>
      <c r="Y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</row>
    <row r="544" spans="3:44" x14ac:dyDescent="0.25">
      <c r="C544" s="2"/>
      <c r="D544"/>
      <c r="E544"/>
      <c r="F544"/>
      <c r="G544"/>
      <c r="H544"/>
      <c r="I544"/>
      <c r="J544"/>
      <c r="K544"/>
      <c r="L544"/>
      <c r="M544"/>
      <c r="N544"/>
      <c r="O544"/>
      <c r="Q544"/>
      <c r="R544"/>
      <c r="S544"/>
      <c r="T544"/>
      <c r="U544"/>
      <c r="W544"/>
      <c r="X544"/>
      <c r="Y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</row>
    <row r="545" spans="3:44" x14ac:dyDescent="0.25">
      <c r="C545" s="2"/>
      <c r="D545"/>
      <c r="E545"/>
      <c r="F545"/>
      <c r="G545"/>
      <c r="H545"/>
      <c r="I545"/>
      <c r="J545"/>
      <c r="K545"/>
      <c r="L545"/>
      <c r="M545"/>
      <c r="N545"/>
      <c r="O545"/>
      <c r="Q545"/>
      <c r="R545"/>
      <c r="S545"/>
      <c r="T545"/>
      <c r="U545"/>
      <c r="W545"/>
      <c r="X545"/>
      <c r="Y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</row>
    <row r="546" spans="3:44" x14ac:dyDescent="0.25">
      <c r="C546" s="2"/>
      <c r="D546"/>
      <c r="E546"/>
      <c r="F546"/>
      <c r="G546"/>
      <c r="H546"/>
      <c r="I546"/>
      <c r="J546"/>
      <c r="K546"/>
      <c r="L546"/>
      <c r="M546"/>
      <c r="N546"/>
      <c r="O546"/>
      <c r="Q546"/>
      <c r="R546"/>
      <c r="S546"/>
      <c r="T546"/>
      <c r="U546"/>
      <c r="W546"/>
      <c r="X546"/>
      <c r="Y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</row>
    <row r="547" spans="3:44" x14ac:dyDescent="0.25">
      <c r="C547" s="2"/>
      <c r="D547"/>
      <c r="E547"/>
      <c r="F547"/>
      <c r="G547"/>
      <c r="H547"/>
      <c r="I547"/>
      <c r="J547"/>
      <c r="K547"/>
      <c r="L547"/>
      <c r="M547"/>
      <c r="N547"/>
      <c r="O547"/>
      <c r="Q547"/>
      <c r="R547"/>
      <c r="S547"/>
      <c r="T547"/>
      <c r="U547"/>
      <c r="W547"/>
      <c r="X547"/>
      <c r="Y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</row>
    <row r="548" spans="3:44" x14ac:dyDescent="0.25">
      <c r="C548" s="2"/>
      <c r="D548"/>
      <c r="E548"/>
      <c r="F548"/>
      <c r="G548"/>
      <c r="H548"/>
      <c r="I548"/>
      <c r="J548"/>
      <c r="K548"/>
      <c r="L548"/>
      <c r="M548"/>
      <c r="N548"/>
      <c r="O548"/>
      <c r="Q548"/>
      <c r="R548"/>
      <c r="S548"/>
      <c r="T548"/>
      <c r="U548"/>
      <c r="W548"/>
      <c r="X548"/>
      <c r="Y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</row>
    <row r="549" spans="3:44" x14ac:dyDescent="0.25">
      <c r="C549" s="2"/>
      <c r="D549"/>
      <c r="E549"/>
      <c r="F549"/>
      <c r="G549"/>
      <c r="H549"/>
      <c r="I549"/>
      <c r="J549"/>
      <c r="K549"/>
      <c r="L549"/>
      <c r="M549"/>
      <c r="N549"/>
      <c r="O549"/>
      <c r="Q549"/>
      <c r="R549"/>
      <c r="S549"/>
      <c r="T549"/>
      <c r="U549"/>
      <c r="W549"/>
      <c r="X549"/>
      <c r="Y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</row>
    <row r="550" spans="3:44" x14ac:dyDescent="0.25">
      <c r="C550" s="2"/>
      <c r="D550"/>
      <c r="E550"/>
      <c r="F550"/>
      <c r="G550"/>
      <c r="H550"/>
      <c r="I550"/>
      <c r="J550"/>
      <c r="K550"/>
      <c r="L550"/>
      <c r="M550"/>
      <c r="N550"/>
      <c r="O550"/>
      <c r="Q550"/>
      <c r="R550"/>
      <c r="S550"/>
      <c r="T550"/>
      <c r="U550"/>
      <c r="W550"/>
      <c r="X550"/>
      <c r="Y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</row>
    <row r="551" spans="3:44" x14ac:dyDescent="0.25">
      <c r="C551" s="2"/>
      <c r="D551"/>
      <c r="E551"/>
      <c r="F551"/>
      <c r="G551"/>
      <c r="H551"/>
      <c r="I551"/>
      <c r="J551"/>
      <c r="K551"/>
      <c r="L551"/>
      <c r="M551"/>
      <c r="N551"/>
      <c r="O551"/>
      <c r="Q551"/>
      <c r="R551"/>
      <c r="S551"/>
      <c r="T551"/>
      <c r="U551"/>
      <c r="W551"/>
      <c r="X551"/>
      <c r="Y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</row>
    <row r="552" spans="3:44" x14ac:dyDescent="0.25">
      <c r="C552" s="2"/>
      <c r="D552"/>
      <c r="E552"/>
      <c r="F552"/>
      <c r="G552"/>
      <c r="H552"/>
      <c r="I552"/>
      <c r="J552"/>
      <c r="K552"/>
      <c r="L552"/>
      <c r="M552"/>
      <c r="N552"/>
      <c r="O552"/>
      <c r="Q552"/>
      <c r="R552"/>
      <c r="S552"/>
      <c r="T552"/>
      <c r="U552"/>
      <c r="W552"/>
      <c r="X552"/>
      <c r="Y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</row>
    <row r="553" spans="3:44" x14ac:dyDescent="0.25">
      <c r="C553" s="2"/>
      <c r="D553"/>
      <c r="E553"/>
      <c r="F553"/>
      <c r="G553"/>
      <c r="H553"/>
      <c r="I553"/>
      <c r="J553"/>
      <c r="K553"/>
      <c r="L553"/>
      <c r="M553"/>
      <c r="N553"/>
      <c r="O553"/>
      <c r="Q553"/>
      <c r="R553"/>
      <c r="S553"/>
      <c r="T553"/>
      <c r="U553"/>
      <c r="W553"/>
      <c r="X553"/>
      <c r="Y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</row>
    <row r="554" spans="3:44" x14ac:dyDescent="0.25">
      <c r="C554" s="2"/>
      <c r="D554"/>
      <c r="E554"/>
      <c r="F554"/>
      <c r="G554"/>
      <c r="H554"/>
      <c r="I554"/>
      <c r="J554"/>
      <c r="K554"/>
      <c r="L554"/>
      <c r="M554"/>
      <c r="N554"/>
      <c r="O554"/>
      <c r="Q554"/>
      <c r="R554"/>
      <c r="S554"/>
      <c r="T554"/>
      <c r="U554"/>
      <c r="W554"/>
      <c r="X554"/>
      <c r="Y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</row>
    <row r="555" spans="3:44" x14ac:dyDescent="0.25">
      <c r="C555" s="2"/>
      <c r="D555"/>
      <c r="E555"/>
      <c r="F555"/>
      <c r="G555"/>
      <c r="H555"/>
      <c r="I555"/>
      <c r="J555"/>
      <c r="K555"/>
      <c r="L555"/>
      <c r="M555"/>
      <c r="N555"/>
      <c r="O555"/>
      <c r="Q555"/>
      <c r="R555"/>
      <c r="S555"/>
      <c r="T555"/>
      <c r="U555"/>
      <c r="W555"/>
      <c r="X555"/>
      <c r="Y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</row>
    <row r="556" spans="3:44" x14ac:dyDescent="0.25">
      <c r="C556" s="2"/>
      <c r="D556"/>
      <c r="E556"/>
      <c r="F556"/>
      <c r="G556"/>
      <c r="H556"/>
      <c r="I556"/>
      <c r="J556"/>
      <c r="K556"/>
      <c r="L556"/>
      <c r="M556"/>
      <c r="N556"/>
      <c r="O556"/>
      <c r="Q556"/>
      <c r="R556"/>
      <c r="S556"/>
      <c r="T556"/>
      <c r="U556"/>
      <c r="W556"/>
      <c r="X556"/>
      <c r="Y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</row>
    <row r="557" spans="3:44" x14ac:dyDescent="0.25">
      <c r="C557" s="2"/>
      <c r="D557"/>
      <c r="E557"/>
      <c r="F557"/>
      <c r="G557"/>
      <c r="H557"/>
      <c r="I557"/>
      <c r="J557"/>
      <c r="K557"/>
      <c r="L557"/>
      <c r="M557"/>
      <c r="N557"/>
      <c r="O557"/>
      <c r="Q557"/>
      <c r="R557"/>
      <c r="S557"/>
      <c r="T557"/>
      <c r="U557"/>
      <c r="W557"/>
      <c r="X557"/>
      <c r="Y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</row>
    <row r="558" spans="3:44" x14ac:dyDescent="0.25">
      <c r="C558" s="2"/>
      <c r="D558"/>
      <c r="E558"/>
      <c r="F558"/>
      <c r="G558"/>
      <c r="H558"/>
      <c r="I558"/>
      <c r="J558"/>
      <c r="K558"/>
      <c r="L558"/>
      <c r="M558"/>
      <c r="N558"/>
      <c r="O558"/>
      <c r="Q558"/>
      <c r="R558"/>
      <c r="S558"/>
      <c r="T558"/>
      <c r="U558"/>
      <c r="W558"/>
      <c r="X558"/>
      <c r="Y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</row>
    <row r="559" spans="3:44" x14ac:dyDescent="0.25">
      <c r="C559" s="2"/>
      <c r="D559"/>
      <c r="E559"/>
      <c r="F559"/>
      <c r="G559"/>
      <c r="H559"/>
      <c r="I559"/>
      <c r="J559"/>
      <c r="K559"/>
      <c r="L559"/>
      <c r="M559"/>
      <c r="N559"/>
      <c r="O559"/>
      <c r="Q559"/>
      <c r="R559"/>
      <c r="S559"/>
      <c r="T559"/>
      <c r="U559"/>
      <c r="W559"/>
      <c r="X559"/>
      <c r="Y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</row>
    <row r="560" spans="3:44" x14ac:dyDescent="0.25">
      <c r="C560" s="2"/>
      <c r="D560"/>
      <c r="E560"/>
      <c r="F560"/>
      <c r="G560"/>
      <c r="H560"/>
      <c r="I560"/>
      <c r="J560"/>
      <c r="K560"/>
      <c r="L560"/>
      <c r="M560"/>
      <c r="N560"/>
      <c r="O560"/>
      <c r="Q560"/>
      <c r="R560"/>
      <c r="S560"/>
      <c r="T560"/>
      <c r="U560"/>
      <c r="W560"/>
      <c r="X560"/>
      <c r="Y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</row>
    <row r="561" spans="3:44" x14ac:dyDescent="0.25">
      <c r="C561" s="2"/>
      <c r="D561"/>
      <c r="E561"/>
      <c r="F561"/>
      <c r="G561"/>
      <c r="H561"/>
      <c r="I561"/>
      <c r="J561"/>
      <c r="K561"/>
      <c r="L561"/>
      <c r="M561"/>
      <c r="N561"/>
      <c r="O561"/>
      <c r="Q561"/>
      <c r="R561"/>
      <c r="S561"/>
      <c r="T561"/>
      <c r="U561"/>
      <c r="W561"/>
      <c r="X561"/>
      <c r="Y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</row>
    <row r="562" spans="3:44" x14ac:dyDescent="0.25">
      <c r="C562" s="2"/>
      <c r="D562"/>
      <c r="E562"/>
      <c r="F562"/>
      <c r="G562"/>
      <c r="H562"/>
      <c r="I562"/>
      <c r="J562"/>
      <c r="K562"/>
      <c r="L562"/>
      <c r="M562"/>
      <c r="N562"/>
      <c r="O562"/>
      <c r="Q562"/>
      <c r="R562"/>
      <c r="S562"/>
      <c r="T562"/>
      <c r="U562"/>
      <c r="W562"/>
      <c r="X562"/>
      <c r="Y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</row>
    <row r="563" spans="3:44" x14ac:dyDescent="0.25">
      <c r="C563" s="2"/>
      <c r="D563"/>
      <c r="E563"/>
      <c r="F563"/>
      <c r="G563"/>
      <c r="H563"/>
      <c r="I563"/>
      <c r="J563"/>
      <c r="K563"/>
      <c r="L563"/>
      <c r="M563"/>
      <c r="N563"/>
      <c r="O563"/>
      <c r="Q563"/>
      <c r="R563"/>
      <c r="S563"/>
      <c r="T563"/>
      <c r="U563"/>
      <c r="W563"/>
      <c r="X563"/>
      <c r="Y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</row>
    <row r="564" spans="3:44" x14ac:dyDescent="0.25">
      <c r="C564" s="2"/>
      <c r="D564"/>
      <c r="E564"/>
      <c r="F564"/>
      <c r="G564"/>
      <c r="H564"/>
      <c r="I564"/>
      <c r="J564"/>
      <c r="K564"/>
      <c r="L564"/>
      <c r="M564"/>
      <c r="N564"/>
      <c r="O564"/>
      <c r="Q564"/>
      <c r="R564"/>
      <c r="S564"/>
      <c r="T564"/>
      <c r="U564"/>
      <c r="W564"/>
      <c r="X564"/>
      <c r="Y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</row>
    <row r="565" spans="3:44" x14ac:dyDescent="0.25">
      <c r="C565" s="2"/>
      <c r="D565"/>
      <c r="E565"/>
      <c r="F565"/>
      <c r="G565"/>
      <c r="H565"/>
      <c r="I565"/>
      <c r="J565"/>
      <c r="K565"/>
      <c r="L565"/>
      <c r="M565"/>
      <c r="N565"/>
      <c r="O565"/>
      <c r="Q565"/>
      <c r="R565"/>
      <c r="S565"/>
      <c r="T565"/>
      <c r="U565"/>
      <c r="W565"/>
      <c r="X565"/>
      <c r="Y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</row>
    <row r="566" spans="3:44" x14ac:dyDescent="0.25">
      <c r="C566" s="2"/>
      <c r="D566"/>
      <c r="E566"/>
      <c r="F566"/>
      <c r="G566"/>
      <c r="H566"/>
      <c r="I566"/>
      <c r="J566"/>
      <c r="K566"/>
      <c r="L566"/>
      <c r="M566"/>
      <c r="N566"/>
      <c r="O566"/>
      <c r="Q566"/>
      <c r="R566"/>
      <c r="S566"/>
      <c r="T566"/>
      <c r="U566"/>
      <c r="W566"/>
      <c r="X566"/>
      <c r="Y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</row>
    <row r="567" spans="3:44" x14ac:dyDescent="0.25">
      <c r="C567" s="2"/>
      <c r="D567"/>
      <c r="E567"/>
      <c r="F567"/>
      <c r="G567"/>
      <c r="H567"/>
      <c r="I567"/>
      <c r="J567"/>
      <c r="K567"/>
      <c r="L567"/>
      <c r="M567"/>
      <c r="N567"/>
      <c r="O567"/>
      <c r="Q567"/>
      <c r="R567"/>
      <c r="S567"/>
      <c r="T567"/>
      <c r="U567"/>
      <c r="W567"/>
      <c r="X567"/>
      <c r="Y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</row>
    <row r="568" spans="3:44" x14ac:dyDescent="0.25">
      <c r="C568" s="2"/>
      <c r="D568"/>
      <c r="E568"/>
      <c r="F568"/>
      <c r="G568"/>
      <c r="H568"/>
      <c r="I568"/>
      <c r="J568"/>
      <c r="K568"/>
      <c r="L568"/>
      <c r="M568"/>
      <c r="N568"/>
      <c r="O568"/>
      <c r="Q568"/>
      <c r="R568"/>
      <c r="S568"/>
      <c r="T568"/>
      <c r="U568"/>
      <c r="W568"/>
      <c r="X568"/>
      <c r="Y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</row>
    <row r="569" spans="3:44" x14ac:dyDescent="0.25">
      <c r="C569" s="2"/>
      <c r="D569"/>
      <c r="E569"/>
      <c r="F569"/>
      <c r="G569"/>
      <c r="H569"/>
      <c r="I569"/>
      <c r="J569"/>
      <c r="K569"/>
      <c r="L569"/>
      <c r="M569"/>
      <c r="N569"/>
      <c r="O569"/>
      <c r="Q569"/>
      <c r="R569"/>
      <c r="S569"/>
      <c r="T569"/>
      <c r="U569"/>
      <c r="W569"/>
      <c r="X569"/>
      <c r="Y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</row>
    <row r="570" spans="3:44" x14ac:dyDescent="0.25">
      <c r="C570" s="2"/>
      <c r="D570"/>
      <c r="E570"/>
      <c r="F570"/>
      <c r="G570"/>
      <c r="H570"/>
      <c r="I570"/>
      <c r="J570"/>
      <c r="K570"/>
      <c r="L570"/>
      <c r="M570"/>
      <c r="N570"/>
      <c r="O570"/>
      <c r="Q570"/>
      <c r="R570"/>
      <c r="S570"/>
      <c r="T570"/>
      <c r="U570"/>
      <c r="W570"/>
      <c r="X570"/>
      <c r="Y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</row>
    <row r="571" spans="3:44" x14ac:dyDescent="0.25">
      <c r="C571" s="2"/>
      <c r="D571"/>
      <c r="E571"/>
      <c r="F571"/>
      <c r="G571"/>
      <c r="H571"/>
      <c r="I571"/>
      <c r="J571"/>
      <c r="K571"/>
      <c r="L571"/>
      <c r="M571"/>
      <c r="N571"/>
      <c r="O571"/>
      <c r="Q571"/>
      <c r="R571"/>
      <c r="S571"/>
      <c r="T571"/>
      <c r="U571"/>
      <c r="W571"/>
      <c r="X571"/>
      <c r="Y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</row>
    <row r="572" spans="3:44" x14ac:dyDescent="0.25">
      <c r="C572" s="2"/>
      <c r="D572"/>
      <c r="E572"/>
      <c r="F572"/>
      <c r="G572"/>
      <c r="H572"/>
      <c r="I572"/>
      <c r="J572"/>
      <c r="K572"/>
      <c r="L572"/>
      <c r="M572"/>
      <c r="N572"/>
      <c r="O572"/>
      <c r="Q572"/>
      <c r="R572"/>
      <c r="S572"/>
      <c r="T572"/>
      <c r="U572"/>
      <c r="W572"/>
      <c r="X572"/>
      <c r="Y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</row>
    <row r="573" spans="3:44" x14ac:dyDescent="0.25">
      <c r="C573" s="2"/>
      <c r="D573"/>
      <c r="E573"/>
      <c r="F573"/>
      <c r="G573"/>
      <c r="H573"/>
      <c r="I573"/>
      <c r="J573"/>
      <c r="K573"/>
      <c r="L573"/>
      <c r="M573"/>
      <c r="N573"/>
      <c r="O573"/>
      <c r="Q573"/>
      <c r="R573"/>
      <c r="S573"/>
      <c r="T573"/>
      <c r="U573"/>
      <c r="W573"/>
      <c r="X573"/>
      <c r="Y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</row>
    <row r="574" spans="3:44" x14ac:dyDescent="0.25">
      <c r="C574" s="2"/>
      <c r="D574"/>
      <c r="E574"/>
      <c r="F574"/>
      <c r="G574"/>
      <c r="H574"/>
      <c r="I574"/>
      <c r="J574"/>
      <c r="K574"/>
      <c r="L574"/>
      <c r="M574"/>
      <c r="N574"/>
      <c r="O574"/>
      <c r="Q574"/>
      <c r="R574"/>
      <c r="S574"/>
      <c r="T574"/>
      <c r="U574"/>
      <c r="W574"/>
      <c r="X574"/>
      <c r="Y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</row>
    <row r="575" spans="3:44" x14ac:dyDescent="0.25">
      <c r="C575" s="2"/>
      <c r="D575"/>
      <c r="E575"/>
      <c r="F575"/>
      <c r="G575"/>
      <c r="H575"/>
      <c r="I575"/>
      <c r="J575"/>
      <c r="K575"/>
      <c r="L575"/>
      <c r="M575"/>
      <c r="N575"/>
      <c r="O575"/>
      <c r="Q575"/>
      <c r="R575"/>
      <c r="S575"/>
      <c r="T575"/>
      <c r="U575"/>
      <c r="W575"/>
      <c r="X575"/>
      <c r="Y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</row>
    <row r="576" spans="3:44" x14ac:dyDescent="0.25">
      <c r="C576" s="2"/>
      <c r="D576"/>
      <c r="E576"/>
      <c r="F576"/>
      <c r="G576"/>
      <c r="H576"/>
      <c r="I576"/>
      <c r="J576"/>
      <c r="K576"/>
      <c r="L576"/>
      <c r="M576"/>
      <c r="N576"/>
      <c r="O576"/>
      <c r="Q576"/>
      <c r="R576"/>
      <c r="S576"/>
      <c r="T576"/>
      <c r="U576"/>
      <c r="W576"/>
      <c r="X576"/>
      <c r="Y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</row>
    <row r="577" spans="3:44" x14ac:dyDescent="0.25">
      <c r="C577" s="2"/>
      <c r="D577"/>
      <c r="E577"/>
      <c r="F577"/>
      <c r="G577"/>
      <c r="H577"/>
      <c r="I577"/>
      <c r="J577"/>
      <c r="K577"/>
      <c r="L577"/>
      <c r="M577"/>
      <c r="N577"/>
      <c r="O577"/>
      <c r="Q577"/>
      <c r="R577"/>
      <c r="S577"/>
      <c r="T577"/>
      <c r="U577"/>
      <c r="W577"/>
      <c r="X577"/>
      <c r="Y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</row>
    <row r="578" spans="3:44" x14ac:dyDescent="0.25">
      <c r="C578" s="2"/>
      <c r="D578"/>
      <c r="E578"/>
      <c r="F578"/>
      <c r="G578"/>
      <c r="H578"/>
      <c r="I578"/>
      <c r="J578"/>
      <c r="K578"/>
      <c r="L578"/>
      <c r="M578"/>
      <c r="N578"/>
      <c r="O578"/>
      <c r="Q578"/>
      <c r="R578"/>
      <c r="S578"/>
      <c r="T578"/>
      <c r="U578"/>
      <c r="W578"/>
      <c r="X578"/>
      <c r="Y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</row>
    <row r="579" spans="3:44" x14ac:dyDescent="0.25">
      <c r="C579" s="2"/>
      <c r="D579"/>
      <c r="E579"/>
      <c r="F579"/>
      <c r="G579"/>
      <c r="H579"/>
      <c r="I579"/>
      <c r="J579"/>
      <c r="K579"/>
      <c r="L579"/>
      <c r="M579"/>
      <c r="N579"/>
      <c r="O579"/>
      <c r="Q579"/>
      <c r="R579"/>
      <c r="S579"/>
      <c r="T579"/>
      <c r="U579"/>
      <c r="W579"/>
      <c r="X579"/>
      <c r="Y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</row>
    <row r="580" spans="3:44" x14ac:dyDescent="0.25">
      <c r="C580" s="2"/>
      <c r="D580"/>
      <c r="E580"/>
      <c r="F580"/>
      <c r="G580"/>
      <c r="H580"/>
      <c r="I580"/>
      <c r="J580"/>
      <c r="K580"/>
      <c r="L580"/>
      <c r="M580"/>
      <c r="N580"/>
      <c r="O580"/>
      <c r="Q580"/>
      <c r="R580"/>
      <c r="S580"/>
      <c r="T580"/>
      <c r="U580"/>
      <c r="W580"/>
      <c r="X580"/>
      <c r="Y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</row>
    <row r="581" spans="3:44" x14ac:dyDescent="0.25">
      <c r="C581" s="2"/>
      <c r="D581"/>
      <c r="E581"/>
      <c r="F581"/>
      <c r="G581"/>
      <c r="H581"/>
      <c r="I581"/>
      <c r="J581"/>
      <c r="K581"/>
      <c r="L581"/>
      <c r="M581"/>
      <c r="N581"/>
      <c r="O581"/>
      <c r="Q581"/>
      <c r="R581"/>
      <c r="S581"/>
      <c r="T581"/>
      <c r="U581"/>
      <c r="W581"/>
      <c r="X581"/>
      <c r="Y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</row>
    <row r="582" spans="3:44" x14ac:dyDescent="0.25">
      <c r="C582" s="2"/>
      <c r="D582"/>
      <c r="E582"/>
      <c r="F582"/>
      <c r="G582"/>
      <c r="H582"/>
      <c r="I582"/>
      <c r="J582"/>
      <c r="K582"/>
      <c r="L582"/>
      <c r="M582"/>
      <c r="N582"/>
      <c r="O582"/>
      <c r="Q582"/>
      <c r="R582"/>
      <c r="S582"/>
      <c r="T582"/>
      <c r="U582"/>
      <c r="W582"/>
      <c r="X582"/>
      <c r="Y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</row>
    <row r="583" spans="3:44" x14ac:dyDescent="0.25">
      <c r="C583" s="2"/>
      <c r="D583"/>
      <c r="E583"/>
      <c r="F583"/>
      <c r="G583"/>
      <c r="H583"/>
      <c r="I583"/>
      <c r="J583"/>
      <c r="K583"/>
      <c r="L583"/>
      <c r="M583"/>
      <c r="N583"/>
      <c r="O583"/>
      <c r="Q583"/>
      <c r="R583"/>
      <c r="S583"/>
      <c r="T583"/>
      <c r="U583"/>
      <c r="W583"/>
      <c r="X583"/>
      <c r="Y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</row>
    <row r="584" spans="3:44" x14ac:dyDescent="0.25">
      <c r="C584" s="2"/>
      <c r="D584"/>
      <c r="E584"/>
      <c r="F584"/>
      <c r="G584"/>
      <c r="H584"/>
      <c r="I584"/>
      <c r="J584"/>
      <c r="K584"/>
      <c r="L584"/>
      <c r="M584"/>
      <c r="N584"/>
      <c r="O584"/>
      <c r="Q584"/>
      <c r="R584"/>
      <c r="S584"/>
      <c r="T584"/>
      <c r="U584"/>
      <c r="W584"/>
      <c r="X584"/>
      <c r="Y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</row>
    <row r="585" spans="3:44" x14ac:dyDescent="0.25">
      <c r="C585" s="2"/>
      <c r="D585"/>
      <c r="E585"/>
      <c r="F585"/>
      <c r="G585"/>
      <c r="H585"/>
      <c r="I585"/>
      <c r="J585"/>
      <c r="K585"/>
      <c r="L585"/>
      <c r="M585"/>
      <c r="N585"/>
      <c r="O585"/>
      <c r="Q585"/>
      <c r="R585"/>
      <c r="S585"/>
      <c r="T585"/>
      <c r="U585"/>
      <c r="W585"/>
      <c r="X585"/>
      <c r="Y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</row>
    <row r="586" spans="3:44" x14ac:dyDescent="0.25">
      <c r="C586" s="2"/>
      <c r="D586"/>
      <c r="E586"/>
      <c r="F586"/>
      <c r="G586"/>
      <c r="H586"/>
      <c r="I586"/>
      <c r="J586"/>
      <c r="K586"/>
      <c r="L586"/>
      <c r="M586"/>
      <c r="N586"/>
      <c r="O586"/>
      <c r="Q586"/>
      <c r="R586"/>
      <c r="S586"/>
      <c r="T586"/>
      <c r="U586"/>
      <c r="W586"/>
      <c r="X586"/>
      <c r="Y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</row>
    <row r="587" spans="3:44" x14ac:dyDescent="0.25">
      <c r="C587" s="2"/>
      <c r="D587"/>
      <c r="E587"/>
      <c r="F587"/>
      <c r="G587"/>
      <c r="H587"/>
      <c r="I587"/>
      <c r="J587"/>
      <c r="K587"/>
      <c r="L587"/>
      <c r="M587"/>
      <c r="N587"/>
      <c r="O587"/>
      <c r="Q587"/>
      <c r="R587"/>
      <c r="S587"/>
      <c r="T587"/>
      <c r="U587"/>
      <c r="W587"/>
      <c r="X587"/>
      <c r="Y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</row>
    <row r="588" spans="3:44" x14ac:dyDescent="0.25">
      <c r="C588" s="2"/>
      <c r="D588"/>
      <c r="E588"/>
      <c r="F588"/>
      <c r="G588"/>
      <c r="H588"/>
      <c r="I588"/>
      <c r="J588"/>
      <c r="K588"/>
      <c r="L588"/>
      <c r="M588"/>
      <c r="N588"/>
      <c r="O588"/>
      <c r="Q588"/>
      <c r="R588"/>
      <c r="S588"/>
      <c r="T588"/>
      <c r="U588"/>
      <c r="W588"/>
      <c r="X588"/>
      <c r="Y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</row>
    <row r="589" spans="3:44" x14ac:dyDescent="0.25">
      <c r="C589" s="2"/>
      <c r="D589"/>
      <c r="E589"/>
      <c r="F589"/>
      <c r="G589"/>
      <c r="H589"/>
      <c r="I589"/>
      <c r="J589"/>
      <c r="K589"/>
      <c r="L589"/>
      <c r="M589"/>
      <c r="N589"/>
      <c r="O589"/>
      <c r="Q589"/>
      <c r="R589"/>
      <c r="S589"/>
      <c r="T589"/>
      <c r="U589"/>
      <c r="W589"/>
      <c r="X589"/>
      <c r="Y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</row>
    <row r="590" spans="3:44" x14ac:dyDescent="0.25">
      <c r="C590" s="2"/>
      <c r="D590"/>
      <c r="E590"/>
      <c r="F590"/>
      <c r="G590"/>
      <c r="H590"/>
      <c r="I590"/>
      <c r="J590"/>
      <c r="K590"/>
      <c r="L590"/>
      <c r="M590"/>
      <c r="N590"/>
      <c r="O590"/>
      <c r="Q590"/>
      <c r="R590"/>
      <c r="S590"/>
      <c r="T590"/>
      <c r="U590"/>
      <c r="W590"/>
      <c r="X590"/>
      <c r="Y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</row>
    <row r="591" spans="3:44" x14ac:dyDescent="0.25">
      <c r="C591" s="2"/>
      <c r="D591"/>
      <c r="E591"/>
      <c r="F591"/>
      <c r="G591"/>
      <c r="H591"/>
      <c r="I591"/>
      <c r="J591"/>
      <c r="K591"/>
      <c r="L591"/>
      <c r="M591"/>
      <c r="N591"/>
      <c r="O591"/>
      <c r="Q591"/>
      <c r="R591"/>
      <c r="S591"/>
      <c r="T591"/>
      <c r="U591"/>
      <c r="W591"/>
      <c r="X591"/>
      <c r="Y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</row>
    <row r="592" spans="3:44" x14ac:dyDescent="0.25">
      <c r="C592" s="2"/>
      <c r="D592"/>
      <c r="E592"/>
      <c r="F592"/>
      <c r="G592"/>
      <c r="H592"/>
      <c r="I592"/>
      <c r="J592"/>
      <c r="K592"/>
      <c r="L592"/>
      <c r="M592"/>
      <c r="N592"/>
      <c r="O592"/>
      <c r="Q592"/>
      <c r="R592"/>
      <c r="S592"/>
      <c r="T592"/>
      <c r="U592"/>
      <c r="W592"/>
      <c r="X592"/>
      <c r="Y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</row>
    <row r="593" spans="3:44" x14ac:dyDescent="0.25">
      <c r="C593" s="2"/>
      <c r="D593"/>
      <c r="E593"/>
      <c r="F593"/>
      <c r="G593"/>
      <c r="H593"/>
      <c r="I593"/>
      <c r="J593"/>
      <c r="K593"/>
      <c r="L593"/>
      <c r="M593"/>
      <c r="N593"/>
      <c r="O593"/>
      <c r="Q593"/>
      <c r="R593"/>
      <c r="S593"/>
      <c r="T593"/>
      <c r="U593"/>
      <c r="W593"/>
      <c r="X593"/>
      <c r="Y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</row>
    <row r="594" spans="3:44" x14ac:dyDescent="0.25">
      <c r="C594" s="2"/>
      <c r="D594"/>
      <c r="E594"/>
      <c r="F594"/>
      <c r="G594"/>
      <c r="H594"/>
      <c r="I594"/>
      <c r="J594"/>
      <c r="K594"/>
      <c r="L594"/>
      <c r="M594"/>
      <c r="N594"/>
      <c r="O594"/>
      <c r="Q594"/>
      <c r="R594"/>
      <c r="S594"/>
      <c r="T594"/>
      <c r="U594"/>
      <c r="W594"/>
      <c r="X594"/>
      <c r="Y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</row>
    <row r="595" spans="3:44" x14ac:dyDescent="0.25">
      <c r="C595" s="2"/>
      <c r="D595"/>
      <c r="E595"/>
      <c r="F595"/>
      <c r="G595"/>
      <c r="H595"/>
      <c r="I595"/>
      <c r="J595"/>
      <c r="K595"/>
      <c r="L595"/>
      <c r="M595"/>
      <c r="N595"/>
      <c r="O595"/>
      <c r="Q595"/>
      <c r="R595"/>
      <c r="S595"/>
      <c r="T595"/>
      <c r="U595"/>
      <c r="W595"/>
      <c r="X595"/>
      <c r="Y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</row>
    <row r="596" spans="3:44" x14ac:dyDescent="0.25">
      <c r="C596" s="2"/>
      <c r="D596"/>
      <c r="E596"/>
      <c r="F596"/>
      <c r="G596"/>
      <c r="H596"/>
      <c r="I596"/>
      <c r="J596"/>
      <c r="K596"/>
      <c r="L596"/>
      <c r="M596"/>
      <c r="N596"/>
      <c r="O596"/>
      <c r="Q596"/>
      <c r="R596"/>
      <c r="S596"/>
      <c r="T596"/>
      <c r="U596"/>
      <c r="W596"/>
      <c r="X596"/>
      <c r="Y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</row>
    <row r="597" spans="3:44" x14ac:dyDescent="0.25">
      <c r="C597" s="2"/>
      <c r="D597"/>
      <c r="E597"/>
      <c r="F597"/>
      <c r="G597"/>
      <c r="H597"/>
      <c r="I597"/>
      <c r="J597"/>
      <c r="K597"/>
      <c r="L597"/>
      <c r="M597"/>
      <c r="N597"/>
      <c r="O597"/>
      <c r="Q597"/>
      <c r="R597"/>
      <c r="S597"/>
      <c r="T597"/>
      <c r="U597"/>
      <c r="W597"/>
      <c r="X597"/>
      <c r="Y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</row>
    <row r="598" spans="3:44" x14ac:dyDescent="0.25">
      <c r="C598" s="2"/>
      <c r="D598"/>
      <c r="E598"/>
      <c r="F598"/>
      <c r="G598"/>
      <c r="H598"/>
      <c r="I598"/>
      <c r="J598"/>
      <c r="K598"/>
      <c r="L598"/>
      <c r="M598"/>
      <c r="N598"/>
      <c r="O598"/>
      <c r="Q598"/>
      <c r="R598"/>
      <c r="S598"/>
      <c r="T598"/>
      <c r="U598"/>
      <c r="W598"/>
      <c r="X598"/>
      <c r="Y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</row>
    <row r="599" spans="3:44" x14ac:dyDescent="0.25">
      <c r="C599" s="2"/>
      <c r="D599"/>
      <c r="E599"/>
      <c r="F599"/>
      <c r="G599"/>
      <c r="H599"/>
      <c r="I599"/>
      <c r="J599"/>
      <c r="K599"/>
      <c r="L599"/>
      <c r="M599"/>
      <c r="N599"/>
      <c r="O599"/>
      <c r="Q599"/>
      <c r="R599"/>
      <c r="S599"/>
      <c r="T599"/>
      <c r="U599"/>
      <c r="W599"/>
      <c r="X599"/>
      <c r="Y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</row>
    <row r="600" spans="3:44" x14ac:dyDescent="0.25">
      <c r="C600" s="2"/>
      <c r="D600"/>
      <c r="E600"/>
      <c r="F600"/>
      <c r="G600"/>
      <c r="H600"/>
      <c r="I600"/>
      <c r="J600"/>
      <c r="K600"/>
      <c r="L600"/>
      <c r="M600"/>
      <c r="N600"/>
      <c r="O600"/>
      <c r="Q600"/>
      <c r="R600"/>
      <c r="S600"/>
      <c r="T600"/>
      <c r="U600"/>
      <c r="W600"/>
      <c r="X600"/>
      <c r="Y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</row>
    <row r="601" spans="3:44" x14ac:dyDescent="0.25">
      <c r="C601" s="2"/>
      <c r="D601"/>
      <c r="E601"/>
      <c r="F601"/>
      <c r="G601"/>
      <c r="H601"/>
      <c r="I601"/>
      <c r="J601"/>
      <c r="K601"/>
      <c r="L601"/>
      <c r="M601"/>
      <c r="N601"/>
      <c r="O601"/>
      <c r="Q601"/>
      <c r="R601"/>
      <c r="S601"/>
      <c r="T601"/>
      <c r="U601"/>
      <c r="W601"/>
      <c r="X601"/>
      <c r="Y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</row>
    <row r="602" spans="3:44" x14ac:dyDescent="0.25">
      <c r="C602" s="2"/>
      <c r="D602"/>
      <c r="E602"/>
      <c r="F602"/>
      <c r="G602"/>
      <c r="H602"/>
      <c r="I602"/>
      <c r="J602"/>
      <c r="K602"/>
      <c r="L602"/>
      <c r="M602"/>
      <c r="N602"/>
      <c r="O602"/>
      <c r="Q602"/>
      <c r="R602"/>
      <c r="S602"/>
      <c r="T602"/>
      <c r="U602"/>
      <c r="W602"/>
      <c r="X602"/>
      <c r="Y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</row>
    <row r="603" spans="3:44" x14ac:dyDescent="0.25">
      <c r="C603" s="2"/>
      <c r="D603"/>
      <c r="E603"/>
      <c r="F603"/>
      <c r="G603"/>
      <c r="H603"/>
      <c r="I603"/>
      <c r="J603"/>
      <c r="K603"/>
      <c r="L603"/>
      <c r="M603"/>
      <c r="N603"/>
      <c r="O603"/>
      <c r="Q603"/>
      <c r="R603"/>
      <c r="S603"/>
      <c r="T603"/>
      <c r="U603"/>
      <c r="W603"/>
      <c r="X603"/>
      <c r="Y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</row>
    <row r="604" spans="3:44" x14ac:dyDescent="0.25">
      <c r="C604" s="2"/>
      <c r="D604"/>
      <c r="E604"/>
      <c r="F604"/>
      <c r="G604"/>
      <c r="H604"/>
      <c r="I604"/>
      <c r="J604"/>
      <c r="K604"/>
      <c r="L604"/>
      <c r="M604"/>
      <c r="N604"/>
      <c r="O604"/>
      <c r="Q604"/>
      <c r="R604"/>
      <c r="S604"/>
      <c r="T604"/>
      <c r="U604"/>
      <c r="W604"/>
      <c r="X604"/>
      <c r="Y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</row>
    <row r="605" spans="3:44" x14ac:dyDescent="0.25">
      <c r="C605" s="2"/>
      <c r="D605"/>
      <c r="E605"/>
      <c r="F605"/>
      <c r="G605"/>
      <c r="H605"/>
      <c r="I605"/>
      <c r="J605"/>
      <c r="K605"/>
      <c r="L605"/>
      <c r="M605"/>
      <c r="N605"/>
      <c r="O605"/>
      <c r="Q605"/>
      <c r="R605"/>
      <c r="S605"/>
      <c r="T605"/>
      <c r="U605"/>
      <c r="W605"/>
      <c r="X605"/>
      <c r="Y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</row>
    <row r="606" spans="3:44" x14ac:dyDescent="0.25">
      <c r="C606" s="2"/>
      <c r="D606"/>
      <c r="E606"/>
      <c r="F606"/>
      <c r="G606"/>
      <c r="H606"/>
      <c r="I606"/>
      <c r="J606"/>
      <c r="K606"/>
      <c r="L606"/>
      <c r="M606"/>
      <c r="N606"/>
      <c r="O606"/>
      <c r="Q606"/>
      <c r="R606"/>
      <c r="S606"/>
      <c r="T606"/>
      <c r="U606"/>
      <c r="W606"/>
      <c r="X606"/>
      <c r="Y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</row>
    <row r="607" spans="3:44" x14ac:dyDescent="0.25">
      <c r="C607" s="2"/>
      <c r="D607"/>
      <c r="E607"/>
      <c r="F607"/>
      <c r="G607"/>
      <c r="H607"/>
      <c r="I607"/>
      <c r="J607"/>
      <c r="K607"/>
      <c r="L607"/>
      <c r="M607"/>
      <c r="N607"/>
      <c r="O607"/>
      <c r="Q607"/>
      <c r="R607"/>
      <c r="S607"/>
      <c r="T607"/>
      <c r="U607"/>
      <c r="W607"/>
      <c r="X607"/>
      <c r="Y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</row>
    <row r="608" spans="3:44" x14ac:dyDescent="0.25">
      <c r="C608" s="2"/>
      <c r="D608"/>
      <c r="E608"/>
      <c r="F608"/>
      <c r="G608"/>
      <c r="H608"/>
      <c r="I608"/>
      <c r="J608"/>
      <c r="K608"/>
      <c r="L608"/>
      <c r="M608"/>
      <c r="N608"/>
      <c r="O608"/>
      <c r="Q608"/>
      <c r="R608"/>
      <c r="S608"/>
      <c r="T608"/>
      <c r="U608"/>
      <c r="W608"/>
      <c r="X608"/>
      <c r="Y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</row>
    <row r="609" spans="3:44" x14ac:dyDescent="0.25">
      <c r="C609" s="2"/>
      <c r="D609"/>
      <c r="E609"/>
      <c r="F609"/>
      <c r="G609"/>
      <c r="H609"/>
      <c r="I609"/>
      <c r="J609"/>
      <c r="K609"/>
      <c r="L609"/>
      <c r="M609"/>
      <c r="N609"/>
      <c r="O609"/>
      <c r="Q609"/>
      <c r="R609"/>
      <c r="S609"/>
      <c r="T609"/>
      <c r="U609"/>
      <c r="W609"/>
      <c r="X609"/>
      <c r="Y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</row>
    <row r="610" spans="3:44" x14ac:dyDescent="0.25">
      <c r="C610" s="2"/>
      <c r="D610"/>
      <c r="E610"/>
      <c r="F610"/>
      <c r="G610"/>
      <c r="H610"/>
      <c r="I610"/>
      <c r="J610"/>
      <c r="K610"/>
      <c r="L610"/>
      <c r="M610"/>
      <c r="N610"/>
      <c r="O610"/>
      <c r="Q610"/>
      <c r="R610"/>
      <c r="S610"/>
      <c r="T610"/>
      <c r="U610"/>
      <c r="W610"/>
      <c r="X610"/>
      <c r="Y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</row>
    <row r="611" spans="3:44" x14ac:dyDescent="0.25">
      <c r="C611" s="2"/>
      <c r="D611"/>
      <c r="E611"/>
      <c r="F611"/>
      <c r="G611"/>
      <c r="H611"/>
      <c r="I611"/>
      <c r="J611"/>
      <c r="K611"/>
      <c r="L611"/>
      <c r="M611"/>
      <c r="N611"/>
      <c r="O611"/>
      <c r="Q611"/>
      <c r="R611"/>
      <c r="S611"/>
      <c r="T611"/>
      <c r="U611"/>
      <c r="W611"/>
      <c r="X611"/>
      <c r="Y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</row>
    <row r="612" spans="3:44" x14ac:dyDescent="0.25">
      <c r="C612" s="2"/>
      <c r="D612"/>
      <c r="E612"/>
      <c r="F612"/>
      <c r="G612"/>
      <c r="H612"/>
      <c r="I612"/>
      <c r="J612"/>
      <c r="K612"/>
      <c r="L612"/>
      <c r="M612"/>
      <c r="N612"/>
      <c r="O612"/>
      <c r="Q612"/>
      <c r="R612"/>
      <c r="S612"/>
      <c r="T612"/>
      <c r="U612"/>
      <c r="W612"/>
      <c r="X612"/>
      <c r="Y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</row>
    <row r="613" spans="3:44" x14ac:dyDescent="0.25">
      <c r="C613" s="2"/>
      <c r="D613"/>
      <c r="E613"/>
      <c r="F613"/>
      <c r="G613"/>
      <c r="H613"/>
      <c r="I613"/>
      <c r="J613"/>
      <c r="K613"/>
      <c r="L613"/>
      <c r="M613"/>
      <c r="N613"/>
      <c r="O613"/>
      <c r="Q613"/>
      <c r="R613"/>
      <c r="S613"/>
      <c r="T613"/>
      <c r="U613"/>
      <c r="W613"/>
      <c r="X613"/>
      <c r="Y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</row>
    <row r="614" spans="3:44" x14ac:dyDescent="0.25">
      <c r="C614" s="2"/>
      <c r="D614"/>
      <c r="E614"/>
      <c r="F614"/>
      <c r="G614"/>
      <c r="H614"/>
      <c r="I614"/>
      <c r="J614"/>
      <c r="K614"/>
      <c r="L614"/>
      <c r="M614"/>
      <c r="N614"/>
      <c r="O614"/>
      <c r="Q614"/>
      <c r="R614"/>
      <c r="S614"/>
      <c r="T614"/>
      <c r="U614"/>
      <c r="W614"/>
      <c r="X614"/>
      <c r="Y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</row>
    <row r="615" spans="3:44" x14ac:dyDescent="0.25">
      <c r="C615" s="2"/>
      <c r="D615"/>
      <c r="E615"/>
      <c r="F615"/>
      <c r="G615"/>
      <c r="H615"/>
      <c r="I615"/>
      <c r="J615"/>
      <c r="K615"/>
      <c r="L615"/>
      <c r="M615"/>
      <c r="N615"/>
      <c r="O615"/>
      <c r="Q615"/>
      <c r="R615"/>
      <c r="S615"/>
      <c r="T615"/>
      <c r="U615"/>
      <c r="W615"/>
      <c r="X615"/>
      <c r="Y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</row>
    <row r="616" spans="3:44" x14ac:dyDescent="0.25">
      <c r="C616" s="2"/>
      <c r="D616"/>
      <c r="E616"/>
      <c r="F616"/>
      <c r="G616"/>
      <c r="H616"/>
      <c r="I616"/>
      <c r="J616"/>
      <c r="K616"/>
      <c r="L616"/>
      <c r="M616"/>
      <c r="N616"/>
      <c r="O616"/>
      <c r="Q616"/>
      <c r="R616"/>
      <c r="S616"/>
      <c r="T616"/>
      <c r="U616"/>
      <c r="W616"/>
      <c r="X616"/>
      <c r="Y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</row>
    <row r="617" spans="3:44" x14ac:dyDescent="0.25">
      <c r="C617" s="2"/>
      <c r="D617"/>
      <c r="E617"/>
      <c r="F617"/>
      <c r="G617"/>
      <c r="H617"/>
      <c r="I617"/>
      <c r="J617"/>
      <c r="K617"/>
      <c r="L617"/>
      <c r="M617"/>
      <c r="N617"/>
      <c r="O617"/>
      <c r="Q617"/>
      <c r="R617"/>
      <c r="S617"/>
      <c r="T617"/>
      <c r="U617"/>
      <c r="W617"/>
      <c r="X617"/>
      <c r="Y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</row>
    <row r="618" spans="3:44" x14ac:dyDescent="0.25">
      <c r="C618" s="2"/>
      <c r="D618"/>
      <c r="E618"/>
      <c r="F618"/>
      <c r="G618"/>
      <c r="H618"/>
      <c r="I618"/>
      <c r="J618"/>
      <c r="K618"/>
      <c r="L618"/>
      <c r="M618"/>
      <c r="N618"/>
      <c r="O618"/>
      <c r="Q618"/>
      <c r="R618"/>
      <c r="S618"/>
      <c r="T618"/>
      <c r="U618"/>
      <c r="W618"/>
      <c r="X618"/>
      <c r="Y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</row>
    <row r="619" spans="3:44" x14ac:dyDescent="0.25">
      <c r="C619" s="2"/>
      <c r="D619"/>
      <c r="E619"/>
      <c r="F619"/>
      <c r="G619"/>
      <c r="H619"/>
      <c r="I619"/>
      <c r="J619"/>
      <c r="K619"/>
      <c r="L619"/>
      <c r="M619"/>
      <c r="N619"/>
      <c r="O619"/>
      <c r="Q619"/>
      <c r="R619"/>
      <c r="S619"/>
      <c r="T619"/>
      <c r="U619"/>
      <c r="W619"/>
      <c r="X619"/>
      <c r="Y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</row>
    <row r="620" spans="3:44" x14ac:dyDescent="0.25">
      <c r="C620" s="2"/>
      <c r="D620"/>
      <c r="E620"/>
      <c r="F620"/>
      <c r="G620"/>
      <c r="H620"/>
      <c r="I620"/>
      <c r="J620"/>
      <c r="K620"/>
      <c r="L620"/>
      <c r="M620"/>
      <c r="N620"/>
      <c r="O620"/>
      <c r="Q620"/>
      <c r="R620"/>
      <c r="S620"/>
      <c r="T620"/>
      <c r="U620"/>
      <c r="W620"/>
      <c r="X620"/>
      <c r="Y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</row>
    <row r="621" spans="3:44" x14ac:dyDescent="0.25">
      <c r="C621" s="2"/>
      <c r="D621"/>
      <c r="E621"/>
      <c r="F621"/>
      <c r="G621"/>
      <c r="H621"/>
      <c r="I621"/>
      <c r="J621"/>
      <c r="K621"/>
      <c r="L621"/>
      <c r="M621"/>
      <c r="N621"/>
      <c r="O621"/>
      <c r="Q621"/>
      <c r="R621"/>
      <c r="S621"/>
      <c r="T621"/>
      <c r="U621"/>
      <c r="W621"/>
      <c r="X621"/>
      <c r="Y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</row>
    <row r="622" spans="3:44" x14ac:dyDescent="0.25">
      <c r="C622" s="2"/>
      <c r="D622"/>
      <c r="E622"/>
      <c r="F622"/>
      <c r="G622"/>
      <c r="H622"/>
      <c r="I622"/>
      <c r="J622"/>
      <c r="K622"/>
      <c r="L622"/>
      <c r="M622"/>
      <c r="N622"/>
      <c r="O622"/>
      <c r="Q622"/>
      <c r="R622"/>
      <c r="S622"/>
      <c r="T622"/>
      <c r="U622"/>
      <c r="W622"/>
      <c r="X622"/>
      <c r="Y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</row>
    <row r="623" spans="3:44" x14ac:dyDescent="0.25">
      <c r="C623" s="2"/>
      <c r="D623"/>
      <c r="E623"/>
      <c r="F623"/>
      <c r="G623"/>
      <c r="H623"/>
      <c r="I623"/>
      <c r="J623"/>
      <c r="K623"/>
      <c r="L623"/>
      <c r="M623"/>
      <c r="N623"/>
      <c r="O623"/>
      <c r="Q623"/>
      <c r="R623"/>
      <c r="S623"/>
      <c r="T623"/>
      <c r="U623"/>
      <c r="W623"/>
      <c r="X623"/>
      <c r="Y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</row>
    <row r="624" spans="3:44" x14ac:dyDescent="0.25">
      <c r="C624" s="2"/>
      <c r="D624"/>
      <c r="E624"/>
      <c r="F624"/>
      <c r="G624"/>
      <c r="H624"/>
      <c r="I624"/>
      <c r="J624"/>
      <c r="K624"/>
      <c r="L624"/>
      <c r="M624"/>
      <c r="N624"/>
      <c r="O624"/>
      <c r="Q624"/>
      <c r="R624"/>
      <c r="S624"/>
      <c r="T624"/>
      <c r="U624"/>
      <c r="W624"/>
      <c r="X624"/>
      <c r="Y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</row>
    <row r="625" spans="3:44" x14ac:dyDescent="0.25">
      <c r="C625" s="2"/>
      <c r="D625"/>
      <c r="E625"/>
      <c r="F625"/>
      <c r="G625"/>
      <c r="H625"/>
      <c r="I625"/>
      <c r="J625"/>
      <c r="K625"/>
      <c r="L625"/>
      <c r="M625"/>
      <c r="N625"/>
      <c r="O625"/>
      <c r="Q625"/>
      <c r="R625"/>
      <c r="S625"/>
      <c r="T625"/>
      <c r="U625"/>
      <c r="W625"/>
      <c r="X625"/>
      <c r="Y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</row>
    <row r="626" spans="3:44" x14ac:dyDescent="0.25">
      <c r="C626" s="2"/>
      <c r="D626"/>
      <c r="E626"/>
      <c r="F626"/>
      <c r="G626"/>
      <c r="H626"/>
      <c r="I626"/>
      <c r="J626"/>
      <c r="K626"/>
      <c r="L626"/>
      <c r="M626"/>
      <c r="N626"/>
      <c r="O626"/>
      <c r="Q626"/>
      <c r="R626"/>
      <c r="S626"/>
      <c r="T626"/>
      <c r="U626"/>
      <c r="W626"/>
      <c r="X626"/>
      <c r="Y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</row>
    <row r="627" spans="3:44" x14ac:dyDescent="0.25">
      <c r="C627" s="2"/>
      <c r="D627"/>
      <c r="E627"/>
      <c r="F627"/>
      <c r="G627"/>
      <c r="H627"/>
      <c r="I627"/>
      <c r="J627"/>
      <c r="K627"/>
      <c r="L627"/>
      <c r="M627"/>
      <c r="N627"/>
      <c r="O627"/>
      <c r="Q627"/>
      <c r="R627"/>
      <c r="S627"/>
      <c r="T627"/>
      <c r="U627"/>
      <c r="W627"/>
      <c r="X627"/>
      <c r="Y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</row>
    <row r="628" spans="3:44" x14ac:dyDescent="0.25">
      <c r="C628" s="2"/>
      <c r="D628"/>
      <c r="E628"/>
      <c r="F628"/>
      <c r="G628"/>
      <c r="H628"/>
      <c r="I628"/>
      <c r="J628"/>
      <c r="K628"/>
      <c r="L628"/>
      <c r="M628"/>
      <c r="N628"/>
      <c r="O628"/>
      <c r="Q628"/>
      <c r="R628"/>
      <c r="S628"/>
      <c r="T628"/>
      <c r="U628"/>
      <c r="W628"/>
      <c r="X628"/>
      <c r="Y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</row>
    <row r="629" spans="3:44" x14ac:dyDescent="0.25">
      <c r="C629" s="2"/>
      <c r="D629"/>
      <c r="E629"/>
      <c r="F629"/>
      <c r="G629"/>
      <c r="H629"/>
      <c r="I629"/>
      <c r="J629"/>
      <c r="K629"/>
      <c r="L629"/>
      <c r="M629"/>
      <c r="N629"/>
      <c r="O629"/>
      <c r="Q629"/>
      <c r="R629"/>
      <c r="S629"/>
      <c r="T629"/>
      <c r="U629"/>
      <c r="W629"/>
      <c r="X629"/>
      <c r="Y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</row>
    <row r="630" spans="3:44" x14ac:dyDescent="0.25">
      <c r="C630" s="2"/>
      <c r="D630"/>
      <c r="E630"/>
      <c r="F630"/>
      <c r="G630"/>
      <c r="H630"/>
      <c r="I630"/>
      <c r="J630"/>
      <c r="K630"/>
      <c r="L630"/>
      <c r="M630"/>
      <c r="N630"/>
      <c r="O630"/>
      <c r="Q630"/>
      <c r="R630"/>
      <c r="S630"/>
      <c r="T630"/>
      <c r="U630"/>
      <c r="W630"/>
      <c r="X630"/>
      <c r="Y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</row>
    <row r="631" spans="3:44" x14ac:dyDescent="0.25">
      <c r="C631" s="2"/>
      <c r="D631"/>
      <c r="E631"/>
      <c r="F631"/>
      <c r="G631"/>
      <c r="H631"/>
      <c r="I631"/>
      <c r="J631"/>
      <c r="K631"/>
      <c r="L631"/>
      <c r="M631"/>
      <c r="N631"/>
      <c r="O631"/>
      <c r="Q631"/>
      <c r="R631"/>
      <c r="S631"/>
      <c r="T631"/>
      <c r="U631"/>
      <c r="W631"/>
      <c r="X631"/>
      <c r="Y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</row>
    <row r="632" spans="3:44" x14ac:dyDescent="0.25">
      <c r="C632" s="2"/>
      <c r="D632"/>
      <c r="E632"/>
      <c r="F632"/>
      <c r="G632"/>
      <c r="H632"/>
      <c r="I632"/>
      <c r="J632"/>
      <c r="K632"/>
      <c r="L632"/>
      <c r="M632"/>
      <c r="N632"/>
      <c r="O632"/>
      <c r="Q632"/>
      <c r="R632"/>
      <c r="S632"/>
      <c r="T632"/>
      <c r="U632"/>
      <c r="W632"/>
      <c r="X632"/>
      <c r="Y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</row>
    <row r="633" spans="3:44" x14ac:dyDescent="0.25">
      <c r="C633" s="2"/>
      <c r="D633"/>
      <c r="E633"/>
      <c r="F633"/>
      <c r="G633"/>
      <c r="H633"/>
      <c r="I633"/>
      <c r="J633"/>
      <c r="K633"/>
      <c r="L633"/>
      <c r="M633"/>
      <c r="N633"/>
      <c r="O633"/>
      <c r="Q633"/>
      <c r="R633"/>
      <c r="S633"/>
      <c r="T633"/>
      <c r="U633"/>
      <c r="W633"/>
      <c r="X633"/>
      <c r="Y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</row>
    <row r="634" spans="3:44" x14ac:dyDescent="0.25">
      <c r="C634" s="2"/>
      <c r="D634"/>
      <c r="E634"/>
      <c r="F634"/>
      <c r="G634"/>
      <c r="H634"/>
      <c r="I634"/>
      <c r="J634"/>
      <c r="K634"/>
      <c r="L634"/>
      <c r="M634"/>
      <c r="N634"/>
      <c r="O634"/>
      <c r="Q634"/>
      <c r="R634"/>
      <c r="S634"/>
      <c r="T634"/>
      <c r="U634"/>
      <c r="W634"/>
      <c r="X634"/>
      <c r="Y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</row>
    <row r="635" spans="3:44" x14ac:dyDescent="0.25">
      <c r="C635" s="2"/>
      <c r="D635"/>
      <c r="E635"/>
      <c r="F635"/>
      <c r="G635"/>
      <c r="H635"/>
      <c r="I635"/>
      <c r="J635"/>
      <c r="K635"/>
      <c r="L635"/>
      <c r="M635"/>
      <c r="N635"/>
      <c r="O635"/>
      <c r="Q635"/>
      <c r="R635"/>
      <c r="S635"/>
      <c r="T635"/>
      <c r="U635"/>
      <c r="W635"/>
      <c r="X635"/>
      <c r="Y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</row>
    <row r="636" spans="3:44" x14ac:dyDescent="0.25">
      <c r="C636" s="2"/>
      <c r="D636"/>
      <c r="E636"/>
      <c r="F636"/>
      <c r="G636"/>
      <c r="H636"/>
      <c r="I636"/>
      <c r="J636"/>
      <c r="K636"/>
      <c r="L636"/>
      <c r="M636"/>
      <c r="N636"/>
      <c r="O636"/>
      <c r="Q636"/>
      <c r="R636"/>
      <c r="S636"/>
      <c r="T636"/>
      <c r="U636"/>
      <c r="W636"/>
      <c r="X636"/>
      <c r="Y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</row>
    <row r="637" spans="3:44" x14ac:dyDescent="0.25">
      <c r="C637" s="2"/>
      <c r="D637"/>
      <c r="E637"/>
      <c r="F637"/>
      <c r="G637"/>
      <c r="H637"/>
      <c r="I637"/>
      <c r="J637"/>
      <c r="K637"/>
      <c r="L637"/>
      <c r="M637"/>
      <c r="N637"/>
      <c r="O637"/>
      <c r="Q637"/>
      <c r="R637"/>
      <c r="S637"/>
      <c r="T637"/>
      <c r="U637"/>
      <c r="W637"/>
      <c r="X637"/>
      <c r="Y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</row>
    <row r="638" spans="3:44" x14ac:dyDescent="0.25">
      <c r="C638" s="2"/>
      <c r="D638"/>
      <c r="E638"/>
      <c r="F638"/>
      <c r="G638"/>
      <c r="H638"/>
      <c r="I638"/>
      <c r="J638"/>
      <c r="K638"/>
      <c r="L638"/>
      <c r="M638"/>
      <c r="N638"/>
      <c r="O638"/>
      <c r="Q638"/>
      <c r="R638"/>
      <c r="S638"/>
      <c r="T638"/>
      <c r="U638"/>
      <c r="W638"/>
      <c r="X638"/>
      <c r="Y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</row>
    <row r="639" spans="3:44" x14ac:dyDescent="0.25">
      <c r="C639" s="2"/>
      <c r="D639"/>
      <c r="E639"/>
      <c r="F639"/>
      <c r="G639"/>
      <c r="H639"/>
      <c r="I639"/>
      <c r="J639"/>
      <c r="K639"/>
      <c r="L639"/>
      <c r="M639"/>
      <c r="N639"/>
      <c r="O639"/>
      <c r="Q639"/>
      <c r="R639"/>
      <c r="S639"/>
      <c r="T639"/>
      <c r="U639"/>
      <c r="W639"/>
      <c r="X639"/>
      <c r="Y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</row>
    <row r="640" spans="3:44" x14ac:dyDescent="0.25">
      <c r="C640" s="2"/>
      <c r="D640"/>
      <c r="E640"/>
      <c r="F640"/>
      <c r="G640"/>
      <c r="H640"/>
      <c r="I640"/>
      <c r="J640"/>
      <c r="K640"/>
      <c r="L640"/>
      <c r="M640"/>
      <c r="N640"/>
      <c r="O640"/>
      <c r="Q640"/>
      <c r="R640"/>
      <c r="S640"/>
      <c r="T640"/>
      <c r="U640"/>
      <c r="W640"/>
      <c r="X640"/>
      <c r="Y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</row>
    <row r="641" spans="3:44" x14ac:dyDescent="0.25">
      <c r="C641" s="2"/>
      <c r="D641"/>
      <c r="E641"/>
      <c r="F641"/>
      <c r="G641"/>
      <c r="H641"/>
      <c r="I641"/>
      <c r="J641"/>
      <c r="K641"/>
      <c r="L641"/>
      <c r="M641"/>
      <c r="N641"/>
      <c r="O641"/>
      <c r="Q641"/>
      <c r="R641"/>
      <c r="S641"/>
      <c r="T641"/>
      <c r="U641"/>
      <c r="W641"/>
      <c r="X641"/>
      <c r="Y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</row>
    <row r="642" spans="3:44" x14ac:dyDescent="0.25">
      <c r="C642" s="2"/>
      <c r="D642"/>
      <c r="E642"/>
      <c r="F642"/>
      <c r="G642"/>
      <c r="H642"/>
      <c r="I642"/>
      <c r="J642"/>
      <c r="K642"/>
      <c r="L642"/>
      <c r="M642"/>
      <c r="N642"/>
      <c r="O642"/>
      <c r="Q642"/>
      <c r="R642"/>
      <c r="S642"/>
      <c r="T642"/>
      <c r="U642"/>
      <c r="W642"/>
      <c r="X642"/>
      <c r="Y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</row>
    <row r="643" spans="3:44" x14ac:dyDescent="0.25">
      <c r="C643" s="2"/>
      <c r="D643"/>
      <c r="E643"/>
      <c r="F643"/>
      <c r="G643"/>
      <c r="H643"/>
      <c r="I643"/>
      <c r="J643"/>
      <c r="K643"/>
      <c r="L643"/>
      <c r="M643"/>
      <c r="N643"/>
      <c r="O643"/>
      <c r="Q643"/>
      <c r="R643"/>
      <c r="S643"/>
      <c r="T643"/>
      <c r="U643"/>
      <c r="W643"/>
      <c r="X643"/>
      <c r="Y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</row>
    <row r="644" spans="3:44" x14ac:dyDescent="0.25">
      <c r="C644" s="2"/>
      <c r="D644"/>
      <c r="E644"/>
      <c r="F644"/>
      <c r="G644"/>
      <c r="H644"/>
      <c r="I644"/>
      <c r="J644"/>
      <c r="K644"/>
      <c r="L644"/>
      <c r="M644"/>
      <c r="N644"/>
      <c r="O644"/>
      <c r="Q644"/>
      <c r="R644"/>
      <c r="S644"/>
      <c r="T644"/>
      <c r="U644"/>
      <c r="W644"/>
      <c r="X644"/>
      <c r="Y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</row>
    <row r="645" spans="3:44" x14ac:dyDescent="0.25">
      <c r="C645" s="2"/>
      <c r="D645"/>
      <c r="E645"/>
      <c r="F645"/>
      <c r="G645"/>
      <c r="H645"/>
      <c r="I645"/>
      <c r="J645"/>
      <c r="K645"/>
      <c r="L645"/>
      <c r="M645"/>
      <c r="N645"/>
      <c r="O645"/>
      <c r="Q645"/>
      <c r="R645"/>
      <c r="S645"/>
      <c r="T645"/>
      <c r="U645"/>
      <c r="W645"/>
      <c r="X645"/>
      <c r="Y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</row>
    <row r="646" spans="3:44" x14ac:dyDescent="0.25">
      <c r="C646" s="2"/>
      <c r="D646"/>
      <c r="E646"/>
      <c r="F646"/>
      <c r="G646"/>
      <c r="H646"/>
      <c r="I646"/>
      <c r="J646"/>
      <c r="K646"/>
      <c r="L646"/>
      <c r="M646"/>
      <c r="N646"/>
      <c r="O646"/>
      <c r="Q646"/>
      <c r="R646"/>
      <c r="S646"/>
      <c r="T646"/>
      <c r="U646"/>
      <c r="W646"/>
      <c r="X646"/>
      <c r="Y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</row>
    <row r="647" spans="3:44" x14ac:dyDescent="0.25">
      <c r="C647" s="2"/>
      <c r="D647"/>
      <c r="E647"/>
      <c r="F647"/>
      <c r="G647"/>
      <c r="H647"/>
      <c r="I647"/>
      <c r="J647"/>
      <c r="K647"/>
      <c r="L647"/>
      <c r="M647"/>
      <c r="N647"/>
      <c r="O647"/>
      <c r="Q647"/>
      <c r="R647"/>
      <c r="S647"/>
      <c r="T647"/>
      <c r="U647"/>
      <c r="W647"/>
      <c r="X647"/>
      <c r="Y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</row>
    <row r="648" spans="3:44" x14ac:dyDescent="0.25">
      <c r="C648" s="2"/>
      <c r="D648"/>
      <c r="E648"/>
      <c r="F648"/>
      <c r="G648"/>
      <c r="H648"/>
      <c r="I648"/>
      <c r="J648"/>
      <c r="K648"/>
      <c r="L648"/>
      <c r="M648"/>
      <c r="N648"/>
      <c r="O648"/>
      <c r="Q648"/>
      <c r="R648"/>
      <c r="S648"/>
      <c r="T648"/>
      <c r="U648"/>
      <c r="W648"/>
      <c r="X648"/>
      <c r="Y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</row>
    <row r="649" spans="3:44" x14ac:dyDescent="0.25">
      <c r="C649" s="2"/>
      <c r="D649"/>
      <c r="E649"/>
      <c r="F649"/>
      <c r="G649"/>
      <c r="H649"/>
      <c r="I649"/>
      <c r="J649"/>
      <c r="K649"/>
      <c r="L649"/>
      <c r="M649"/>
      <c r="N649"/>
      <c r="O649"/>
      <c r="Q649"/>
      <c r="R649"/>
      <c r="S649"/>
      <c r="T649"/>
      <c r="U649"/>
      <c r="W649"/>
      <c r="X649"/>
      <c r="Y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</row>
    <row r="650" spans="3:44" x14ac:dyDescent="0.25">
      <c r="C650" s="2"/>
      <c r="D650"/>
      <c r="E650"/>
      <c r="F650"/>
      <c r="G650"/>
      <c r="H650"/>
      <c r="I650"/>
      <c r="J650"/>
      <c r="K650"/>
      <c r="L650"/>
      <c r="M650"/>
      <c r="N650"/>
      <c r="O650"/>
      <c r="Q650"/>
      <c r="R650"/>
      <c r="S650"/>
      <c r="T650"/>
      <c r="U650"/>
      <c r="W650"/>
      <c r="X650"/>
      <c r="Y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</row>
    <row r="651" spans="3:44" x14ac:dyDescent="0.25">
      <c r="C651" s="2"/>
      <c r="D651"/>
      <c r="E651"/>
      <c r="F651"/>
      <c r="G651"/>
      <c r="H651"/>
      <c r="I651"/>
      <c r="J651"/>
      <c r="K651"/>
      <c r="L651"/>
      <c r="M651"/>
      <c r="N651"/>
      <c r="O651"/>
      <c r="Q651"/>
      <c r="R651"/>
      <c r="S651"/>
      <c r="T651"/>
      <c r="U651"/>
      <c r="W651"/>
      <c r="X651"/>
      <c r="Y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</row>
    <row r="652" spans="3:44" x14ac:dyDescent="0.25">
      <c r="C652" s="2"/>
      <c r="D652"/>
      <c r="E652"/>
      <c r="F652"/>
      <c r="G652"/>
      <c r="H652"/>
      <c r="I652"/>
      <c r="J652"/>
      <c r="K652"/>
      <c r="L652"/>
      <c r="M652"/>
      <c r="N652"/>
      <c r="O652"/>
      <c r="Q652"/>
      <c r="R652"/>
      <c r="S652"/>
      <c r="T652"/>
      <c r="U652"/>
      <c r="W652"/>
      <c r="X652"/>
      <c r="Y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</row>
    <row r="653" spans="3:44" x14ac:dyDescent="0.25">
      <c r="C653" s="2"/>
      <c r="D653"/>
      <c r="E653"/>
      <c r="F653"/>
      <c r="G653"/>
      <c r="H653"/>
      <c r="I653"/>
      <c r="J653"/>
      <c r="K653"/>
      <c r="L653"/>
      <c r="M653"/>
      <c r="N653"/>
      <c r="O653"/>
      <c r="Q653"/>
      <c r="R653"/>
      <c r="S653"/>
      <c r="T653"/>
      <c r="U653"/>
      <c r="W653"/>
      <c r="X653"/>
      <c r="Y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</row>
    <row r="654" spans="3:44" x14ac:dyDescent="0.25">
      <c r="C654" s="2"/>
      <c r="D654"/>
      <c r="E654"/>
      <c r="F654"/>
      <c r="G654"/>
      <c r="H654"/>
      <c r="I654"/>
      <c r="J654"/>
      <c r="K654"/>
      <c r="L654"/>
      <c r="M654"/>
      <c r="N654"/>
      <c r="O654"/>
      <c r="Q654"/>
      <c r="R654"/>
      <c r="S654"/>
      <c r="T654"/>
      <c r="U654"/>
      <c r="W654"/>
      <c r="X654"/>
      <c r="Y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</row>
    <row r="655" spans="3:44" x14ac:dyDescent="0.25">
      <c r="C655" s="2"/>
      <c r="D655"/>
      <c r="E655"/>
      <c r="F655"/>
      <c r="G655"/>
      <c r="H655"/>
      <c r="I655"/>
      <c r="J655"/>
      <c r="K655"/>
      <c r="L655"/>
      <c r="M655"/>
      <c r="N655"/>
      <c r="O655"/>
      <c r="Q655"/>
      <c r="R655"/>
      <c r="S655"/>
      <c r="T655"/>
      <c r="U655"/>
      <c r="W655"/>
      <c r="X655"/>
      <c r="Y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</row>
    <row r="656" spans="3:44" x14ac:dyDescent="0.25">
      <c r="C656" s="2"/>
      <c r="D656"/>
      <c r="E656"/>
      <c r="F656"/>
      <c r="G656"/>
      <c r="H656"/>
      <c r="I656"/>
      <c r="J656"/>
      <c r="K656"/>
      <c r="L656"/>
      <c r="M656"/>
      <c r="N656"/>
      <c r="O656"/>
      <c r="Q656"/>
      <c r="R656"/>
      <c r="S656"/>
      <c r="T656"/>
      <c r="U656"/>
      <c r="W656"/>
      <c r="X656"/>
      <c r="Y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</row>
    <row r="657" spans="3:44" x14ac:dyDescent="0.25">
      <c r="C657" s="2"/>
      <c r="D657"/>
      <c r="E657"/>
      <c r="F657"/>
      <c r="G657"/>
      <c r="H657"/>
      <c r="I657"/>
      <c r="J657"/>
      <c r="K657"/>
      <c r="L657"/>
      <c r="M657"/>
      <c r="N657"/>
      <c r="O657"/>
      <c r="Q657"/>
      <c r="R657"/>
      <c r="S657"/>
      <c r="T657"/>
      <c r="U657"/>
      <c r="W657"/>
      <c r="X657"/>
      <c r="Y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</row>
    <row r="658" spans="3:44" x14ac:dyDescent="0.25">
      <c r="C658" s="2"/>
      <c r="D658"/>
      <c r="E658"/>
      <c r="F658"/>
      <c r="G658"/>
      <c r="H658"/>
      <c r="I658"/>
      <c r="J658"/>
      <c r="K658"/>
      <c r="L658"/>
      <c r="M658"/>
      <c r="N658"/>
      <c r="O658"/>
      <c r="Q658"/>
      <c r="R658"/>
      <c r="S658"/>
      <c r="T658"/>
      <c r="U658"/>
      <c r="W658"/>
      <c r="X658"/>
      <c r="Y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</row>
    <row r="659" spans="3:44" x14ac:dyDescent="0.25">
      <c r="C659" s="2"/>
      <c r="D659"/>
      <c r="E659"/>
      <c r="F659"/>
      <c r="G659"/>
      <c r="H659"/>
      <c r="I659"/>
      <c r="J659"/>
      <c r="K659"/>
      <c r="L659"/>
      <c r="M659"/>
      <c r="N659"/>
      <c r="O659"/>
      <c r="Q659"/>
      <c r="R659"/>
      <c r="S659"/>
      <c r="T659"/>
      <c r="U659"/>
      <c r="W659"/>
      <c r="X659"/>
      <c r="Y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</row>
    <row r="660" spans="3:44" x14ac:dyDescent="0.25">
      <c r="C660" s="2"/>
      <c r="D660"/>
      <c r="E660"/>
      <c r="F660"/>
      <c r="G660"/>
      <c r="H660"/>
      <c r="I660"/>
      <c r="J660"/>
      <c r="K660"/>
      <c r="L660"/>
      <c r="M660"/>
      <c r="N660"/>
      <c r="O660"/>
      <c r="Q660"/>
      <c r="R660"/>
      <c r="S660"/>
      <c r="T660"/>
      <c r="U660"/>
      <c r="W660"/>
      <c r="X660"/>
      <c r="Y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</row>
    <row r="661" spans="3:44" x14ac:dyDescent="0.25">
      <c r="C661" s="2"/>
      <c r="D661"/>
      <c r="E661"/>
      <c r="F661"/>
      <c r="G661"/>
      <c r="H661"/>
      <c r="I661"/>
      <c r="J661"/>
      <c r="K661"/>
      <c r="L661"/>
      <c r="M661"/>
      <c r="N661"/>
      <c r="O661"/>
      <c r="Q661"/>
      <c r="R661"/>
      <c r="S661"/>
      <c r="T661"/>
      <c r="U661"/>
      <c r="W661"/>
      <c r="X661"/>
      <c r="Y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</row>
    <row r="662" spans="3:44" x14ac:dyDescent="0.25">
      <c r="C662" s="2"/>
      <c r="D662"/>
      <c r="E662"/>
      <c r="F662"/>
      <c r="G662"/>
      <c r="H662"/>
      <c r="I662"/>
      <c r="J662"/>
      <c r="K662"/>
      <c r="L662"/>
      <c r="M662"/>
      <c r="N662"/>
      <c r="O662"/>
      <c r="Q662"/>
      <c r="R662"/>
      <c r="S662"/>
      <c r="T662"/>
      <c r="U662"/>
      <c r="W662"/>
      <c r="X662"/>
      <c r="Y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</row>
    <row r="663" spans="3:44" x14ac:dyDescent="0.25">
      <c r="C663" s="2"/>
      <c r="D663"/>
      <c r="E663"/>
      <c r="F663"/>
      <c r="G663"/>
      <c r="H663"/>
      <c r="I663"/>
      <c r="J663"/>
      <c r="K663"/>
      <c r="L663"/>
      <c r="M663"/>
      <c r="N663"/>
      <c r="O663"/>
      <c r="Q663"/>
      <c r="R663"/>
      <c r="S663"/>
      <c r="T663"/>
      <c r="U663"/>
      <c r="W663"/>
      <c r="X663"/>
      <c r="Y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</row>
    <row r="664" spans="3:44" x14ac:dyDescent="0.25">
      <c r="C664" s="2"/>
      <c r="D664"/>
      <c r="E664"/>
      <c r="F664"/>
      <c r="G664"/>
      <c r="H664"/>
      <c r="I664"/>
      <c r="J664"/>
      <c r="K664"/>
      <c r="L664"/>
      <c r="M664"/>
      <c r="N664"/>
      <c r="O664"/>
      <c r="Q664"/>
      <c r="R664"/>
      <c r="S664"/>
      <c r="T664"/>
      <c r="U664"/>
      <c r="W664"/>
      <c r="X664"/>
      <c r="Y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</row>
    <row r="665" spans="3:44" x14ac:dyDescent="0.25">
      <c r="C665" s="2"/>
      <c r="D665"/>
      <c r="E665"/>
      <c r="F665"/>
      <c r="G665"/>
      <c r="H665"/>
      <c r="I665"/>
      <c r="J665"/>
      <c r="K665"/>
      <c r="L665"/>
      <c r="M665"/>
      <c r="N665"/>
      <c r="O665"/>
      <c r="Q665"/>
      <c r="R665"/>
      <c r="S665"/>
      <c r="T665"/>
      <c r="U665"/>
      <c r="W665"/>
      <c r="X665"/>
      <c r="Y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</row>
    <row r="666" spans="3:44" x14ac:dyDescent="0.25">
      <c r="C666" s="2"/>
      <c r="D666"/>
      <c r="E666"/>
      <c r="F666"/>
      <c r="G666"/>
      <c r="H666"/>
      <c r="I666"/>
      <c r="J666"/>
      <c r="K666"/>
      <c r="L666"/>
      <c r="M666"/>
      <c r="N666"/>
      <c r="O666"/>
      <c r="Q666"/>
      <c r="R666"/>
      <c r="S666"/>
      <c r="T666"/>
      <c r="U666"/>
      <c r="W666"/>
      <c r="X666"/>
      <c r="Y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</row>
    <row r="667" spans="3:44" x14ac:dyDescent="0.25">
      <c r="C667" s="2"/>
      <c r="D667"/>
      <c r="E667"/>
      <c r="F667"/>
      <c r="G667"/>
      <c r="H667"/>
      <c r="I667"/>
      <c r="J667"/>
      <c r="K667"/>
      <c r="L667"/>
      <c r="M667"/>
      <c r="N667"/>
      <c r="O667"/>
      <c r="Q667"/>
      <c r="R667"/>
      <c r="S667"/>
      <c r="T667"/>
      <c r="U667"/>
      <c r="W667"/>
      <c r="X667"/>
      <c r="Y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</row>
    <row r="668" spans="3:44" x14ac:dyDescent="0.25">
      <c r="C668" s="2"/>
      <c r="D668"/>
      <c r="E668"/>
      <c r="F668"/>
      <c r="G668"/>
      <c r="H668"/>
      <c r="I668"/>
      <c r="J668"/>
      <c r="K668"/>
      <c r="L668"/>
      <c r="M668"/>
      <c r="N668"/>
      <c r="O668"/>
      <c r="Q668"/>
      <c r="R668"/>
      <c r="S668"/>
      <c r="T668"/>
      <c r="U668"/>
      <c r="W668"/>
      <c r="X668"/>
      <c r="Y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</row>
    <row r="669" spans="3:44" x14ac:dyDescent="0.25">
      <c r="C669" s="2"/>
      <c r="D669"/>
      <c r="E669"/>
      <c r="F669"/>
      <c r="G669"/>
      <c r="H669"/>
      <c r="I669"/>
      <c r="J669"/>
      <c r="K669"/>
      <c r="L669"/>
      <c r="M669"/>
      <c r="N669"/>
      <c r="O669"/>
      <c r="Q669"/>
      <c r="R669"/>
      <c r="S669"/>
      <c r="T669"/>
      <c r="U669"/>
      <c r="W669"/>
      <c r="X669"/>
      <c r="Y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</row>
    <row r="670" spans="3:44" x14ac:dyDescent="0.25">
      <c r="C670" s="2"/>
      <c r="D670"/>
      <c r="E670"/>
      <c r="F670"/>
      <c r="G670"/>
      <c r="H670"/>
      <c r="I670"/>
      <c r="J670"/>
      <c r="K670"/>
      <c r="L670"/>
      <c r="M670"/>
      <c r="N670"/>
      <c r="O670"/>
      <c r="Q670"/>
      <c r="R670"/>
      <c r="S670"/>
      <c r="T670"/>
      <c r="U670"/>
      <c r="W670"/>
      <c r="X670"/>
      <c r="Y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</row>
    <row r="671" spans="3:44" x14ac:dyDescent="0.25">
      <c r="C671" s="2"/>
      <c r="D671"/>
      <c r="E671"/>
      <c r="F671"/>
      <c r="G671"/>
      <c r="H671"/>
      <c r="I671"/>
      <c r="J671"/>
      <c r="K671"/>
      <c r="L671"/>
      <c r="M671"/>
      <c r="N671"/>
      <c r="O671"/>
      <c r="Q671"/>
      <c r="R671"/>
      <c r="S671"/>
      <c r="T671"/>
      <c r="U671"/>
      <c r="W671"/>
      <c r="X671"/>
      <c r="Y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</row>
    <row r="672" spans="3:44" x14ac:dyDescent="0.25">
      <c r="C672" s="2"/>
      <c r="D672"/>
      <c r="E672"/>
      <c r="F672"/>
      <c r="G672"/>
      <c r="H672"/>
      <c r="I672"/>
      <c r="J672"/>
      <c r="K672"/>
      <c r="L672"/>
      <c r="M672"/>
      <c r="N672"/>
      <c r="O672"/>
      <c r="Q672"/>
      <c r="R672"/>
      <c r="S672"/>
      <c r="T672"/>
      <c r="U672"/>
      <c r="W672"/>
      <c r="X672"/>
      <c r="Y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</row>
    <row r="673" spans="3:44" x14ac:dyDescent="0.25">
      <c r="C673" s="2"/>
      <c r="D673"/>
      <c r="E673"/>
      <c r="F673"/>
      <c r="G673"/>
      <c r="H673"/>
      <c r="I673"/>
      <c r="J673"/>
      <c r="K673"/>
      <c r="L673"/>
      <c r="M673"/>
      <c r="N673"/>
      <c r="O673"/>
      <c r="Q673"/>
      <c r="R673"/>
      <c r="S673"/>
      <c r="T673"/>
      <c r="U673"/>
      <c r="W673"/>
      <c r="X673"/>
      <c r="Y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</row>
    <row r="674" spans="3:44" x14ac:dyDescent="0.25">
      <c r="C674" s="2"/>
      <c r="D674"/>
      <c r="E674"/>
      <c r="F674"/>
      <c r="G674"/>
      <c r="H674"/>
      <c r="I674"/>
      <c r="J674"/>
      <c r="K674"/>
      <c r="L674"/>
      <c r="M674"/>
      <c r="N674"/>
      <c r="O674"/>
      <c r="Q674"/>
      <c r="R674"/>
      <c r="S674"/>
      <c r="T674"/>
      <c r="U674"/>
      <c r="W674"/>
      <c r="X674"/>
      <c r="Y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</row>
    <row r="675" spans="3:44" x14ac:dyDescent="0.25">
      <c r="C675" s="2"/>
      <c r="D675"/>
      <c r="E675"/>
      <c r="F675"/>
      <c r="G675"/>
      <c r="H675"/>
      <c r="I675"/>
      <c r="J675"/>
      <c r="K675"/>
      <c r="L675"/>
      <c r="M675"/>
      <c r="N675"/>
      <c r="O675"/>
      <c r="Q675"/>
      <c r="R675"/>
      <c r="S675"/>
      <c r="T675"/>
      <c r="U675"/>
      <c r="W675"/>
      <c r="X675"/>
      <c r="Y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</row>
    <row r="676" spans="3:44" x14ac:dyDescent="0.25">
      <c r="C676" s="2"/>
      <c r="D676"/>
      <c r="E676"/>
      <c r="F676"/>
      <c r="G676"/>
      <c r="H676"/>
      <c r="I676"/>
      <c r="J676"/>
      <c r="K676"/>
      <c r="L676"/>
      <c r="M676"/>
      <c r="N676"/>
      <c r="O676"/>
      <c r="Q676"/>
      <c r="R676"/>
      <c r="S676"/>
      <c r="T676"/>
      <c r="U676"/>
      <c r="W676"/>
      <c r="X676"/>
      <c r="Y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</row>
    <row r="677" spans="3:44" x14ac:dyDescent="0.25">
      <c r="C677" s="2"/>
      <c r="D677"/>
      <c r="E677"/>
      <c r="F677"/>
      <c r="G677"/>
      <c r="H677"/>
      <c r="I677"/>
      <c r="J677"/>
      <c r="K677"/>
      <c r="L677"/>
      <c r="M677"/>
      <c r="N677"/>
      <c r="O677"/>
      <c r="Q677"/>
      <c r="R677"/>
      <c r="S677"/>
      <c r="T677"/>
      <c r="U677"/>
      <c r="W677"/>
      <c r="X677"/>
      <c r="Y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</row>
    <row r="678" spans="3:44" x14ac:dyDescent="0.25">
      <c r="C678" s="2"/>
      <c r="D678"/>
      <c r="E678"/>
      <c r="F678"/>
      <c r="G678"/>
      <c r="H678"/>
      <c r="I678"/>
      <c r="J678"/>
      <c r="K678"/>
      <c r="L678"/>
      <c r="M678"/>
      <c r="N678"/>
      <c r="O678"/>
      <c r="Q678"/>
      <c r="R678"/>
      <c r="S678"/>
      <c r="T678"/>
      <c r="U678"/>
      <c r="W678"/>
      <c r="X678"/>
      <c r="Y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</row>
    <row r="679" spans="3:44" x14ac:dyDescent="0.25">
      <c r="C679" s="2"/>
      <c r="D679"/>
      <c r="E679"/>
      <c r="F679"/>
      <c r="G679"/>
      <c r="H679"/>
      <c r="I679"/>
      <c r="J679"/>
      <c r="K679"/>
      <c r="L679"/>
      <c r="M679"/>
      <c r="N679"/>
      <c r="O679"/>
      <c r="Q679"/>
      <c r="R679"/>
      <c r="S679"/>
      <c r="T679"/>
      <c r="U679"/>
      <c r="W679"/>
      <c r="X679"/>
      <c r="Y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</row>
    <row r="680" spans="3:44" x14ac:dyDescent="0.25">
      <c r="C680" s="2"/>
      <c r="D680"/>
      <c r="E680"/>
      <c r="F680"/>
      <c r="G680"/>
      <c r="H680"/>
      <c r="I680"/>
      <c r="J680"/>
      <c r="K680"/>
      <c r="L680"/>
      <c r="M680"/>
      <c r="N680"/>
      <c r="O680"/>
      <c r="Q680"/>
      <c r="R680"/>
      <c r="S680"/>
      <c r="T680"/>
      <c r="U680"/>
      <c r="W680"/>
      <c r="X680"/>
      <c r="Y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</row>
    <row r="681" spans="3:44" x14ac:dyDescent="0.25">
      <c r="C681" s="2"/>
      <c r="D681"/>
      <c r="E681"/>
      <c r="F681"/>
      <c r="G681"/>
      <c r="H681"/>
      <c r="I681"/>
      <c r="J681"/>
      <c r="K681"/>
      <c r="L681"/>
      <c r="M681"/>
      <c r="N681"/>
      <c r="O681"/>
      <c r="Q681"/>
      <c r="R681"/>
      <c r="S681"/>
      <c r="T681"/>
      <c r="U681"/>
      <c r="W681"/>
      <c r="X681"/>
      <c r="Y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</row>
    <row r="682" spans="3:44" x14ac:dyDescent="0.25">
      <c r="C682" s="2"/>
      <c r="D682"/>
      <c r="E682"/>
      <c r="F682"/>
      <c r="G682"/>
      <c r="H682"/>
      <c r="I682"/>
      <c r="J682"/>
      <c r="K682"/>
      <c r="L682"/>
      <c r="M682"/>
      <c r="N682"/>
      <c r="O682"/>
      <c r="Q682"/>
      <c r="R682"/>
      <c r="S682"/>
      <c r="T682"/>
      <c r="U682"/>
      <c r="W682"/>
      <c r="X682"/>
      <c r="Y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</row>
    <row r="683" spans="3:44" x14ac:dyDescent="0.25">
      <c r="C683" s="2"/>
      <c r="D683"/>
      <c r="E683"/>
      <c r="F683"/>
      <c r="G683"/>
      <c r="H683"/>
      <c r="I683"/>
      <c r="J683"/>
      <c r="K683"/>
      <c r="L683"/>
      <c r="M683"/>
      <c r="N683"/>
      <c r="O683"/>
      <c r="Q683"/>
      <c r="R683"/>
      <c r="S683"/>
      <c r="T683"/>
      <c r="U683"/>
      <c r="W683"/>
      <c r="X683"/>
      <c r="Y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</row>
    <row r="684" spans="3:44" x14ac:dyDescent="0.25">
      <c r="C684" s="2"/>
      <c r="D684"/>
      <c r="E684"/>
      <c r="F684"/>
      <c r="G684"/>
      <c r="H684"/>
      <c r="I684"/>
      <c r="J684"/>
      <c r="K684"/>
      <c r="L684"/>
      <c r="M684"/>
      <c r="N684"/>
      <c r="O684"/>
      <c r="Q684"/>
      <c r="R684"/>
      <c r="S684"/>
      <c r="T684"/>
      <c r="U684"/>
      <c r="W684"/>
      <c r="X684"/>
      <c r="Y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</row>
    <row r="685" spans="3:44" x14ac:dyDescent="0.25">
      <c r="C685" s="2"/>
      <c r="D685"/>
      <c r="E685"/>
      <c r="F685"/>
      <c r="G685"/>
      <c r="H685"/>
      <c r="I685"/>
      <c r="J685"/>
      <c r="K685"/>
      <c r="L685"/>
      <c r="M685"/>
      <c r="N685"/>
      <c r="O685"/>
      <c r="Q685"/>
      <c r="R685"/>
      <c r="S685"/>
      <c r="T685"/>
      <c r="U685"/>
      <c r="W685"/>
      <c r="X685"/>
      <c r="Y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</row>
    <row r="686" spans="3:44" x14ac:dyDescent="0.25">
      <c r="C686" s="2"/>
      <c r="D686"/>
      <c r="E686"/>
      <c r="F686"/>
      <c r="G686"/>
      <c r="H686"/>
      <c r="I686"/>
      <c r="J686"/>
      <c r="K686"/>
      <c r="L686"/>
      <c r="M686"/>
      <c r="N686"/>
      <c r="O686"/>
      <c r="Q686"/>
      <c r="R686"/>
      <c r="S686"/>
      <c r="T686"/>
      <c r="U686"/>
      <c r="W686"/>
      <c r="X686"/>
      <c r="Y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</row>
    <row r="687" spans="3:44" x14ac:dyDescent="0.25">
      <c r="C687" s="2"/>
      <c r="D687"/>
      <c r="E687"/>
      <c r="F687"/>
      <c r="G687"/>
      <c r="H687"/>
      <c r="I687"/>
      <c r="J687"/>
      <c r="K687"/>
      <c r="L687"/>
      <c r="M687"/>
      <c r="N687"/>
      <c r="O687"/>
      <c r="Q687"/>
      <c r="R687"/>
      <c r="S687"/>
      <c r="T687"/>
      <c r="U687"/>
      <c r="W687"/>
      <c r="X687"/>
      <c r="Y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</row>
    <row r="688" spans="3:44" x14ac:dyDescent="0.25">
      <c r="C688" s="2"/>
      <c r="D688"/>
      <c r="E688"/>
      <c r="F688"/>
      <c r="G688"/>
      <c r="H688"/>
      <c r="I688"/>
      <c r="J688"/>
      <c r="K688"/>
      <c r="L688"/>
      <c r="M688"/>
      <c r="N688"/>
      <c r="O688"/>
      <c r="Q688"/>
      <c r="R688"/>
      <c r="S688"/>
      <c r="T688"/>
      <c r="U688"/>
      <c r="W688"/>
      <c r="X688"/>
      <c r="Y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</row>
    <row r="689" spans="3:44" x14ac:dyDescent="0.25">
      <c r="C689" s="2"/>
      <c r="D689"/>
      <c r="E689"/>
      <c r="F689"/>
      <c r="G689"/>
      <c r="H689"/>
      <c r="I689"/>
      <c r="J689"/>
      <c r="K689"/>
      <c r="L689"/>
      <c r="M689"/>
      <c r="N689"/>
      <c r="O689"/>
      <c r="Q689"/>
      <c r="R689"/>
      <c r="S689"/>
      <c r="T689"/>
      <c r="U689"/>
      <c r="W689"/>
      <c r="X689"/>
      <c r="Y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</row>
    <row r="690" spans="3:44" x14ac:dyDescent="0.25">
      <c r="C690" s="2"/>
      <c r="D690"/>
      <c r="E690"/>
      <c r="F690"/>
      <c r="G690"/>
      <c r="H690"/>
      <c r="I690"/>
      <c r="J690"/>
      <c r="K690"/>
      <c r="L690"/>
      <c r="M690"/>
      <c r="N690"/>
      <c r="O690"/>
      <c r="Q690"/>
      <c r="R690"/>
      <c r="S690"/>
      <c r="T690"/>
      <c r="U690"/>
      <c r="W690"/>
      <c r="X690"/>
      <c r="Y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</row>
    <row r="691" spans="3:44" x14ac:dyDescent="0.25">
      <c r="C691" s="2"/>
      <c r="D691"/>
      <c r="E691"/>
      <c r="F691"/>
      <c r="G691"/>
      <c r="H691"/>
      <c r="I691"/>
      <c r="J691"/>
      <c r="K691"/>
      <c r="L691"/>
      <c r="M691"/>
      <c r="N691"/>
      <c r="O691"/>
      <c r="Q691"/>
      <c r="R691"/>
      <c r="S691"/>
      <c r="T691"/>
      <c r="U691"/>
      <c r="W691"/>
      <c r="X691"/>
      <c r="Y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</row>
    <row r="692" spans="3:44" x14ac:dyDescent="0.25">
      <c r="C692" s="2"/>
      <c r="D692"/>
      <c r="E692"/>
      <c r="F692"/>
      <c r="G692"/>
      <c r="H692"/>
      <c r="I692"/>
      <c r="J692"/>
      <c r="K692"/>
      <c r="L692"/>
      <c r="M692"/>
      <c r="N692"/>
      <c r="O692"/>
      <c r="Q692"/>
      <c r="R692"/>
      <c r="S692"/>
      <c r="T692"/>
      <c r="U692"/>
      <c r="W692"/>
      <c r="X692"/>
      <c r="Y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</row>
    <row r="693" spans="3:44" x14ac:dyDescent="0.25">
      <c r="C693" s="2"/>
      <c r="D693"/>
      <c r="E693"/>
      <c r="F693"/>
      <c r="G693"/>
      <c r="H693"/>
      <c r="I693"/>
      <c r="J693"/>
      <c r="K693"/>
      <c r="L693"/>
      <c r="M693"/>
      <c r="N693"/>
      <c r="O693"/>
      <c r="Q693"/>
      <c r="R693"/>
      <c r="S693"/>
      <c r="T693"/>
      <c r="U693"/>
      <c r="W693"/>
      <c r="X693"/>
      <c r="Y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</row>
    <row r="694" spans="3:44" x14ac:dyDescent="0.25">
      <c r="C694" s="2"/>
      <c r="D694"/>
      <c r="E694"/>
      <c r="F694"/>
      <c r="G694"/>
      <c r="H694"/>
      <c r="I694"/>
      <c r="J694"/>
      <c r="K694"/>
      <c r="L694"/>
      <c r="M694"/>
      <c r="N694"/>
      <c r="O694"/>
      <c r="Q694"/>
      <c r="R694"/>
      <c r="S694"/>
      <c r="T694"/>
      <c r="U694"/>
      <c r="W694"/>
      <c r="X694"/>
      <c r="Y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</row>
    <row r="695" spans="3:44" x14ac:dyDescent="0.25">
      <c r="C695" s="2"/>
      <c r="D695"/>
      <c r="E695"/>
      <c r="F695"/>
      <c r="G695"/>
      <c r="H695"/>
      <c r="I695"/>
      <c r="J695"/>
      <c r="K695"/>
      <c r="L695"/>
      <c r="M695"/>
      <c r="N695"/>
      <c r="O695"/>
      <c r="Q695"/>
      <c r="R695"/>
      <c r="S695"/>
      <c r="T695"/>
      <c r="U695"/>
      <c r="W695"/>
      <c r="X695"/>
      <c r="Y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</row>
    <row r="696" spans="3:44" x14ac:dyDescent="0.25">
      <c r="C696" s="2"/>
      <c r="D696"/>
      <c r="E696"/>
      <c r="F696"/>
      <c r="G696"/>
      <c r="H696"/>
      <c r="I696"/>
      <c r="J696"/>
      <c r="K696"/>
      <c r="L696"/>
      <c r="M696"/>
      <c r="N696"/>
      <c r="O696"/>
      <c r="Q696"/>
      <c r="R696"/>
      <c r="S696"/>
      <c r="T696"/>
      <c r="U696"/>
      <c r="W696"/>
      <c r="X696"/>
      <c r="Y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</row>
    <row r="697" spans="3:44" x14ac:dyDescent="0.25">
      <c r="C697" s="2"/>
      <c r="D697"/>
      <c r="E697"/>
      <c r="F697"/>
      <c r="G697"/>
      <c r="H697"/>
      <c r="I697"/>
      <c r="J697"/>
      <c r="K697"/>
      <c r="L697"/>
      <c r="M697"/>
      <c r="N697"/>
      <c r="O697"/>
      <c r="Q697"/>
      <c r="R697"/>
      <c r="S697"/>
      <c r="T697"/>
      <c r="U697"/>
      <c r="W697"/>
      <c r="X697"/>
      <c r="Y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</row>
    <row r="698" spans="3:44" x14ac:dyDescent="0.25">
      <c r="C698" s="2"/>
      <c r="D698"/>
      <c r="E698"/>
      <c r="F698"/>
      <c r="G698"/>
      <c r="H698"/>
      <c r="I698"/>
      <c r="J698"/>
      <c r="K698"/>
      <c r="L698"/>
      <c r="M698"/>
      <c r="N698"/>
      <c r="O698"/>
      <c r="Q698"/>
      <c r="R698"/>
      <c r="S698"/>
      <c r="T698"/>
      <c r="U698"/>
      <c r="W698"/>
      <c r="X698"/>
      <c r="Y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</row>
    <row r="699" spans="3:44" x14ac:dyDescent="0.25">
      <c r="C699" s="2"/>
      <c r="D699"/>
      <c r="E699"/>
      <c r="F699"/>
      <c r="G699"/>
      <c r="H699"/>
      <c r="I699"/>
      <c r="J699"/>
      <c r="K699"/>
      <c r="L699"/>
      <c r="M699"/>
      <c r="N699"/>
      <c r="O699"/>
      <c r="Q699"/>
      <c r="R699"/>
      <c r="S699"/>
      <c r="T699"/>
      <c r="U699"/>
      <c r="W699"/>
      <c r="X699"/>
      <c r="Y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</row>
    <row r="700" spans="3:44" x14ac:dyDescent="0.25">
      <c r="C700" s="2"/>
      <c r="D700"/>
      <c r="E700"/>
      <c r="F700"/>
      <c r="G700"/>
      <c r="H700"/>
      <c r="I700"/>
      <c r="J700"/>
      <c r="K700"/>
      <c r="L700"/>
      <c r="M700"/>
      <c r="N700"/>
      <c r="O700"/>
      <c r="Q700"/>
      <c r="R700"/>
      <c r="S700"/>
      <c r="T700"/>
      <c r="U700"/>
      <c r="W700"/>
      <c r="X700"/>
      <c r="Y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</row>
    <row r="701" spans="3:44" x14ac:dyDescent="0.25">
      <c r="C701" s="2"/>
      <c r="D701"/>
      <c r="E701"/>
      <c r="F701"/>
      <c r="G701"/>
      <c r="H701"/>
      <c r="I701"/>
      <c r="J701"/>
      <c r="K701"/>
      <c r="L701"/>
      <c r="M701"/>
      <c r="N701"/>
      <c r="O701"/>
      <c r="Q701"/>
      <c r="R701"/>
      <c r="S701"/>
      <c r="T701"/>
      <c r="U701"/>
      <c r="W701"/>
      <c r="X701"/>
      <c r="Y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</row>
    <row r="702" spans="3:44" x14ac:dyDescent="0.25">
      <c r="C702" s="2"/>
      <c r="D702"/>
      <c r="E702"/>
      <c r="F702"/>
      <c r="G702"/>
      <c r="H702"/>
      <c r="I702"/>
      <c r="J702"/>
      <c r="K702"/>
      <c r="L702"/>
      <c r="M702"/>
      <c r="N702"/>
      <c r="O702"/>
      <c r="Q702"/>
      <c r="R702"/>
      <c r="S702"/>
      <c r="T702"/>
      <c r="U702"/>
      <c r="W702"/>
      <c r="X702"/>
      <c r="Y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</row>
    <row r="703" spans="3:44" x14ac:dyDescent="0.25">
      <c r="C703" s="2"/>
      <c r="D703"/>
      <c r="E703"/>
      <c r="F703"/>
      <c r="G703"/>
      <c r="H703"/>
      <c r="I703"/>
      <c r="J703"/>
      <c r="K703"/>
      <c r="L703"/>
      <c r="M703"/>
      <c r="N703"/>
      <c r="O703"/>
      <c r="Q703"/>
      <c r="R703"/>
      <c r="S703"/>
      <c r="T703"/>
      <c r="U703"/>
      <c r="W703"/>
      <c r="X703"/>
      <c r="Y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</row>
    <row r="704" spans="3:44" x14ac:dyDescent="0.25">
      <c r="C704" s="2"/>
      <c r="D704"/>
      <c r="E704"/>
      <c r="F704"/>
      <c r="G704"/>
      <c r="H704"/>
      <c r="I704"/>
      <c r="J704"/>
      <c r="K704"/>
      <c r="L704"/>
      <c r="M704"/>
      <c r="N704"/>
      <c r="O704"/>
      <c r="Q704"/>
      <c r="R704"/>
      <c r="S704"/>
      <c r="T704"/>
      <c r="U704"/>
      <c r="W704"/>
      <c r="X704"/>
      <c r="Y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</row>
    <row r="705" spans="3:44" x14ac:dyDescent="0.25">
      <c r="C705" s="2"/>
      <c r="D705"/>
      <c r="E705"/>
      <c r="F705"/>
      <c r="G705"/>
      <c r="H705"/>
      <c r="I705"/>
      <c r="J705"/>
      <c r="K705"/>
      <c r="L705"/>
      <c r="M705"/>
      <c r="N705"/>
      <c r="O705"/>
      <c r="Q705"/>
      <c r="R705"/>
      <c r="S705"/>
      <c r="T705"/>
      <c r="U705"/>
      <c r="W705"/>
      <c r="X705"/>
      <c r="Y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</row>
    <row r="706" spans="3:44" x14ac:dyDescent="0.25">
      <c r="C706" s="2"/>
      <c r="D706"/>
      <c r="E706"/>
      <c r="F706"/>
      <c r="G706"/>
      <c r="H706"/>
      <c r="I706"/>
      <c r="J706"/>
      <c r="K706"/>
      <c r="L706"/>
      <c r="M706"/>
      <c r="N706"/>
      <c r="O706"/>
      <c r="Q706"/>
      <c r="R706"/>
      <c r="S706"/>
      <c r="T706"/>
      <c r="U706"/>
      <c r="W706"/>
      <c r="X706"/>
      <c r="Y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</row>
    <row r="707" spans="3:44" x14ac:dyDescent="0.25">
      <c r="C707" s="2"/>
      <c r="D707"/>
      <c r="E707"/>
      <c r="F707"/>
      <c r="G707"/>
      <c r="H707"/>
      <c r="I707"/>
      <c r="J707"/>
      <c r="K707"/>
      <c r="L707"/>
      <c r="M707"/>
      <c r="N707"/>
      <c r="O707"/>
      <c r="Q707"/>
      <c r="R707"/>
      <c r="S707"/>
      <c r="T707"/>
      <c r="U707"/>
      <c r="W707"/>
      <c r="X707"/>
      <c r="Y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</row>
    <row r="708" spans="3:44" x14ac:dyDescent="0.25">
      <c r="C708" s="2"/>
      <c r="D708"/>
      <c r="E708"/>
      <c r="F708"/>
      <c r="G708"/>
      <c r="H708"/>
      <c r="I708"/>
      <c r="J708"/>
      <c r="K708"/>
      <c r="L708"/>
      <c r="M708"/>
      <c r="N708"/>
      <c r="O708"/>
      <c r="Q708"/>
      <c r="R708"/>
      <c r="S708"/>
      <c r="T708"/>
      <c r="U708"/>
      <c r="W708"/>
      <c r="X708"/>
      <c r="Y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</row>
    <row r="709" spans="3:44" x14ac:dyDescent="0.25">
      <c r="C709" s="2"/>
      <c r="D709"/>
      <c r="E709"/>
      <c r="F709"/>
      <c r="G709"/>
      <c r="H709"/>
      <c r="I709"/>
      <c r="J709"/>
      <c r="K709"/>
      <c r="L709"/>
      <c r="M709"/>
      <c r="N709"/>
      <c r="O709"/>
      <c r="Q709"/>
      <c r="R709"/>
      <c r="S709"/>
      <c r="T709"/>
      <c r="U709"/>
      <c r="W709"/>
      <c r="X709"/>
      <c r="Y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</row>
    <row r="710" spans="3:44" x14ac:dyDescent="0.25">
      <c r="C710" s="2"/>
      <c r="D710"/>
      <c r="E710"/>
      <c r="F710"/>
      <c r="G710"/>
      <c r="H710"/>
      <c r="I710"/>
      <c r="J710"/>
      <c r="K710"/>
      <c r="L710"/>
      <c r="M710"/>
      <c r="N710"/>
      <c r="O710"/>
      <c r="Q710"/>
      <c r="R710"/>
      <c r="S710"/>
      <c r="T710"/>
      <c r="U710"/>
      <c r="W710"/>
      <c r="X710"/>
      <c r="Y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</row>
    <row r="711" spans="3:44" x14ac:dyDescent="0.25">
      <c r="C711" s="2"/>
      <c r="D711"/>
      <c r="E711"/>
      <c r="F711"/>
      <c r="G711"/>
      <c r="H711"/>
      <c r="I711"/>
      <c r="J711"/>
      <c r="K711"/>
      <c r="L711"/>
      <c r="M711"/>
      <c r="N711"/>
      <c r="O711"/>
      <c r="Q711"/>
      <c r="R711"/>
      <c r="S711"/>
      <c r="T711"/>
      <c r="U711"/>
      <c r="W711"/>
      <c r="X711"/>
      <c r="Y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</row>
    <row r="712" spans="3:44" x14ac:dyDescent="0.25">
      <c r="C712" s="2"/>
      <c r="D712"/>
      <c r="E712"/>
      <c r="F712"/>
      <c r="G712"/>
      <c r="H712"/>
      <c r="I712"/>
      <c r="J712"/>
      <c r="K712"/>
      <c r="L712"/>
      <c r="M712"/>
      <c r="N712"/>
      <c r="O712"/>
      <c r="Q712"/>
      <c r="R712"/>
      <c r="S712"/>
      <c r="T712"/>
      <c r="U712"/>
      <c r="W712"/>
      <c r="X712"/>
      <c r="Y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</row>
    <row r="713" spans="3:44" x14ac:dyDescent="0.25">
      <c r="C713" s="2"/>
      <c r="D713"/>
      <c r="E713"/>
      <c r="F713"/>
      <c r="G713"/>
      <c r="H713"/>
      <c r="I713"/>
      <c r="J713"/>
      <c r="K713"/>
      <c r="L713"/>
      <c r="M713"/>
      <c r="N713"/>
      <c r="O713"/>
      <c r="Q713"/>
      <c r="R713"/>
      <c r="S713"/>
      <c r="T713"/>
      <c r="U713"/>
      <c r="W713"/>
      <c r="X713"/>
      <c r="Y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</row>
    <row r="714" spans="3:44" x14ac:dyDescent="0.25">
      <c r="C714" s="2"/>
      <c r="D714"/>
      <c r="E714"/>
      <c r="F714"/>
      <c r="G714"/>
      <c r="H714"/>
      <c r="I714"/>
      <c r="J714"/>
      <c r="K714"/>
      <c r="L714"/>
      <c r="M714"/>
      <c r="N714"/>
      <c r="O714"/>
      <c r="Q714"/>
      <c r="R714"/>
      <c r="S714"/>
      <c r="T714"/>
      <c r="U714"/>
      <c r="W714"/>
      <c r="X714"/>
      <c r="Y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</row>
    <row r="715" spans="3:44" x14ac:dyDescent="0.25">
      <c r="C715" s="2"/>
      <c r="D715"/>
      <c r="E715"/>
      <c r="F715"/>
      <c r="G715"/>
      <c r="H715"/>
      <c r="I715"/>
      <c r="J715"/>
      <c r="K715"/>
      <c r="L715"/>
      <c r="M715"/>
      <c r="N715"/>
      <c r="O715"/>
      <c r="Q715"/>
      <c r="R715"/>
      <c r="S715"/>
      <c r="T715"/>
      <c r="U715"/>
      <c r="W715"/>
      <c r="X715"/>
      <c r="Y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</row>
    <row r="716" spans="3:44" x14ac:dyDescent="0.25">
      <c r="C716" s="2"/>
      <c r="D716"/>
      <c r="E716"/>
      <c r="F716"/>
      <c r="G716"/>
      <c r="H716"/>
      <c r="I716"/>
      <c r="J716"/>
      <c r="K716"/>
      <c r="L716"/>
      <c r="M716"/>
      <c r="N716"/>
      <c r="O716"/>
      <c r="Q716"/>
      <c r="R716"/>
      <c r="S716"/>
      <c r="T716"/>
      <c r="U716"/>
      <c r="W716"/>
      <c r="X716"/>
      <c r="Y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</row>
    <row r="717" spans="3:44" x14ac:dyDescent="0.25">
      <c r="C717" s="2"/>
      <c r="D717"/>
      <c r="E717"/>
      <c r="F717"/>
      <c r="G717"/>
      <c r="H717"/>
      <c r="I717"/>
      <c r="J717"/>
      <c r="K717"/>
      <c r="L717"/>
      <c r="M717"/>
      <c r="N717"/>
      <c r="O717"/>
      <c r="Q717"/>
      <c r="R717"/>
      <c r="S717"/>
      <c r="T717"/>
      <c r="U717"/>
      <c r="W717"/>
      <c r="X717"/>
      <c r="Y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</row>
    <row r="718" spans="3:44" x14ac:dyDescent="0.25">
      <c r="C718" s="2"/>
      <c r="D718"/>
      <c r="E718"/>
      <c r="F718"/>
      <c r="G718"/>
      <c r="H718"/>
      <c r="I718"/>
      <c r="J718"/>
      <c r="K718"/>
      <c r="L718"/>
      <c r="M718"/>
      <c r="N718"/>
      <c r="O718"/>
      <c r="Q718"/>
      <c r="R718"/>
      <c r="S718"/>
      <c r="T718"/>
      <c r="U718"/>
      <c r="W718"/>
      <c r="X718"/>
      <c r="Y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</row>
    <row r="719" spans="3:44" x14ac:dyDescent="0.25">
      <c r="C719" s="2"/>
      <c r="D719"/>
      <c r="E719"/>
      <c r="F719"/>
      <c r="G719"/>
      <c r="H719"/>
      <c r="I719"/>
      <c r="J719"/>
      <c r="K719"/>
      <c r="L719"/>
      <c r="M719"/>
      <c r="N719"/>
      <c r="O719"/>
      <c r="Q719"/>
      <c r="R719"/>
      <c r="S719"/>
      <c r="T719"/>
      <c r="U719"/>
      <c r="W719"/>
      <c r="X719"/>
      <c r="Y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</row>
    <row r="720" spans="3:44" x14ac:dyDescent="0.25">
      <c r="C720" s="2"/>
      <c r="D720"/>
      <c r="E720"/>
      <c r="F720"/>
      <c r="G720"/>
      <c r="H720"/>
      <c r="I720"/>
      <c r="J720"/>
      <c r="K720"/>
      <c r="L720"/>
      <c r="M720"/>
      <c r="N720"/>
      <c r="O720"/>
      <c r="Q720"/>
      <c r="R720"/>
      <c r="S720"/>
      <c r="T720"/>
      <c r="U720"/>
      <c r="W720"/>
      <c r="X720"/>
      <c r="Y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</row>
    <row r="721" spans="3:44" x14ac:dyDescent="0.25">
      <c r="C721" s="2"/>
      <c r="D721"/>
      <c r="E721"/>
      <c r="F721"/>
      <c r="G721"/>
      <c r="H721"/>
      <c r="I721"/>
      <c r="J721"/>
      <c r="K721"/>
      <c r="L721"/>
      <c r="M721"/>
      <c r="N721"/>
      <c r="O721"/>
      <c r="Q721"/>
      <c r="R721"/>
      <c r="S721"/>
      <c r="T721"/>
      <c r="U721"/>
      <c r="W721"/>
      <c r="X721"/>
      <c r="Y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</row>
    <row r="722" spans="3:44" x14ac:dyDescent="0.25">
      <c r="C722" s="2"/>
      <c r="D722"/>
      <c r="E722"/>
      <c r="F722"/>
      <c r="G722"/>
      <c r="H722"/>
      <c r="I722"/>
      <c r="J722"/>
      <c r="K722"/>
      <c r="L722"/>
      <c r="M722"/>
      <c r="N722"/>
      <c r="O722"/>
      <c r="Q722"/>
      <c r="R722"/>
      <c r="S722"/>
      <c r="T722"/>
      <c r="U722"/>
      <c r="W722"/>
      <c r="X722"/>
      <c r="Y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</row>
    <row r="723" spans="3:44" x14ac:dyDescent="0.25">
      <c r="C723" s="2"/>
      <c r="D723"/>
      <c r="E723"/>
      <c r="F723"/>
      <c r="G723"/>
      <c r="H723"/>
      <c r="I723"/>
      <c r="J723"/>
      <c r="K723"/>
      <c r="L723"/>
      <c r="M723"/>
      <c r="N723"/>
      <c r="O723"/>
      <c r="Q723"/>
      <c r="R723"/>
      <c r="S723"/>
      <c r="T723"/>
      <c r="U723"/>
      <c r="W723"/>
      <c r="X723"/>
      <c r="Y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</row>
    <row r="724" spans="3:44" x14ac:dyDescent="0.25">
      <c r="C724" s="2"/>
      <c r="D724"/>
      <c r="E724"/>
      <c r="F724"/>
      <c r="G724"/>
      <c r="H724"/>
      <c r="I724"/>
      <c r="J724"/>
      <c r="K724"/>
      <c r="L724"/>
      <c r="M724"/>
      <c r="N724"/>
      <c r="O724"/>
      <c r="Q724"/>
      <c r="R724"/>
      <c r="S724"/>
      <c r="T724"/>
      <c r="U724"/>
      <c r="W724"/>
      <c r="X724"/>
      <c r="Y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</row>
    <row r="725" spans="3:44" x14ac:dyDescent="0.25">
      <c r="C725" s="2"/>
      <c r="D725"/>
      <c r="E725"/>
      <c r="F725"/>
      <c r="G725"/>
      <c r="H725"/>
      <c r="I725"/>
      <c r="J725"/>
      <c r="K725"/>
      <c r="L725"/>
      <c r="M725"/>
      <c r="N725"/>
      <c r="O725"/>
      <c r="Q725"/>
      <c r="R725"/>
      <c r="S725"/>
      <c r="T725"/>
      <c r="U725"/>
      <c r="W725"/>
      <c r="X725"/>
      <c r="Y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</row>
    <row r="726" spans="3:44" x14ac:dyDescent="0.25">
      <c r="C726" s="2"/>
      <c r="D726"/>
      <c r="E726"/>
      <c r="F726"/>
      <c r="G726"/>
      <c r="H726"/>
      <c r="I726"/>
      <c r="J726"/>
      <c r="K726"/>
      <c r="L726"/>
      <c r="M726"/>
      <c r="N726"/>
      <c r="O726"/>
      <c r="Q726"/>
      <c r="R726"/>
      <c r="S726"/>
      <c r="T726"/>
      <c r="U726"/>
      <c r="W726"/>
      <c r="X726"/>
      <c r="Y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</row>
    <row r="727" spans="3:44" x14ac:dyDescent="0.25">
      <c r="C727" s="2"/>
      <c r="D727"/>
      <c r="E727"/>
      <c r="F727"/>
      <c r="G727"/>
      <c r="H727"/>
      <c r="I727"/>
      <c r="J727"/>
      <c r="K727"/>
      <c r="L727"/>
      <c r="M727"/>
      <c r="N727"/>
      <c r="O727"/>
      <c r="Q727"/>
      <c r="R727"/>
      <c r="S727"/>
      <c r="T727"/>
      <c r="U727"/>
      <c r="W727"/>
      <c r="X727"/>
      <c r="Y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</row>
    <row r="728" spans="3:44" x14ac:dyDescent="0.25">
      <c r="C728" s="2"/>
      <c r="D728"/>
      <c r="E728"/>
      <c r="F728"/>
      <c r="G728"/>
      <c r="H728"/>
      <c r="I728"/>
      <c r="J728"/>
      <c r="K728"/>
      <c r="L728"/>
      <c r="M728"/>
      <c r="N728"/>
      <c r="O728"/>
      <c r="Q728"/>
      <c r="R728"/>
      <c r="S728"/>
      <c r="T728"/>
      <c r="U728"/>
      <c r="W728"/>
      <c r="X728"/>
      <c r="Y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</row>
    <row r="729" spans="3:44" x14ac:dyDescent="0.25">
      <c r="C729" s="2"/>
      <c r="D729"/>
      <c r="E729"/>
      <c r="F729"/>
      <c r="G729"/>
      <c r="H729"/>
      <c r="I729"/>
      <c r="J729"/>
      <c r="K729"/>
      <c r="L729"/>
      <c r="M729"/>
      <c r="N729"/>
      <c r="O729"/>
      <c r="Q729"/>
      <c r="R729"/>
      <c r="S729"/>
      <c r="T729"/>
      <c r="U729"/>
      <c r="W729"/>
      <c r="X729"/>
      <c r="Y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</row>
    <row r="730" spans="3:44" x14ac:dyDescent="0.25">
      <c r="C730" s="2"/>
      <c r="D730"/>
      <c r="E730"/>
      <c r="F730"/>
      <c r="G730"/>
      <c r="H730"/>
      <c r="I730"/>
      <c r="J730"/>
      <c r="K730"/>
      <c r="L730"/>
      <c r="M730"/>
      <c r="N730"/>
      <c r="O730"/>
      <c r="Q730"/>
      <c r="R730"/>
      <c r="S730"/>
      <c r="T730"/>
      <c r="U730"/>
      <c r="W730"/>
      <c r="X730"/>
      <c r="Y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</row>
    <row r="731" spans="3:44" x14ac:dyDescent="0.25">
      <c r="C731" s="2"/>
      <c r="D731"/>
      <c r="E731"/>
      <c r="F731"/>
      <c r="G731"/>
      <c r="H731"/>
      <c r="I731"/>
      <c r="J731"/>
      <c r="K731"/>
      <c r="L731"/>
      <c r="M731"/>
      <c r="N731"/>
      <c r="O731"/>
      <c r="Q731"/>
      <c r="R731"/>
      <c r="S731"/>
      <c r="T731"/>
      <c r="U731"/>
      <c r="W731"/>
      <c r="X731"/>
      <c r="Y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</row>
    <row r="732" spans="3:44" x14ac:dyDescent="0.25">
      <c r="C732" s="2"/>
      <c r="D732"/>
      <c r="E732"/>
      <c r="F732"/>
      <c r="G732"/>
      <c r="H732"/>
      <c r="I732"/>
      <c r="J732"/>
      <c r="K732"/>
      <c r="L732"/>
      <c r="M732"/>
      <c r="N732"/>
      <c r="O732"/>
      <c r="Q732"/>
      <c r="R732"/>
      <c r="S732"/>
      <c r="T732"/>
      <c r="U732"/>
      <c r="W732"/>
      <c r="X732"/>
      <c r="Y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</row>
    <row r="733" spans="3:44" x14ac:dyDescent="0.25">
      <c r="C733" s="2"/>
      <c r="D733"/>
      <c r="E733"/>
      <c r="F733"/>
      <c r="G733"/>
      <c r="H733"/>
      <c r="I733"/>
      <c r="J733"/>
      <c r="K733"/>
      <c r="L733"/>
      <c r="M733"/>
      <c r="N733"/>
      <c r="O733"/>
      <c r="Q733"/>
      <c r="R733"/>
      <c r="S733"/>
      <c r="T733"/>
      <c r="U733"/>
      <c r="W733"/>
      <c r="X733"/>
      <c r="Y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</row>
    <row r="734" spans="3:44" x14ac:dyDescent="0.25">
      <c r="C734" s="2"/>
      <c r="D734"/>
      <c r="E734"/>
      <c r="F734"/>
      <c r="G734"/>
      <c r="H734"/>
      <c r="I734"/>
      <c r="J734"/>
      <c r="K734"/>
      <c r="L734"/>
      <c r="M734"/>
      <c r="N734"/>
      <c r="O734"/>
      <c r="Q734"/>
      <c r="R734"/>
      <c r="S734"/>
      <c r="T734"/>
      <c r="U734"/>
      <c r="W734"/>
      <c r="X734"/>
      <c r="Y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</row>
    <row r="735" spans="3:44" x14ac:dyDescent="0.25">
      <c r="C735" s="2"/>
      <c r="D735"/>
      <c r="E735"/>
      <c r="F735"/>
      <c r="G735"/>
      <c r="H735"/>
      <c r="I735"/>
      <c r="J735"/>
      <c r="K735"/>
      <c r="L735"/>
      <c r="M735"/>
      <c r="N735"/>
      <c r="O735"/>
      <c r="Q735"/>
      <c r="R735"/>
      <c r="S735"/>
      <c r="T735"/>
      <c r="U735"/>
      <c r="W735"/>
      <c r="X735"/>
      <c r="Y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</row>
    <row r="736" spans="3:44" x14ac:dyDescent="0.25">
      <c r="C736" s="2"/>
      <c r="D736"/>
      <c r="E736"/>
      <c r="F736"/>
      <c r="G736"/>
      <c r="H736"/>
      <c r="I736"/>
      <c r="J736"/>
      <c r="K736"/>
      <c r="L736"/>
      <c r="M736"/>
      <c r="N736"/>
      <c r="O736"/>
      <c r="Q736"/>
      <c r="R736"/>
      <c r="S736"/>
      <c r="T736"/>
      <c r="U736"/>
      <c r="W736"/>
      <c r="X736"/>
      <c r="Y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</row>
    <row r="737" spans="3:44" x14ac:dyDescent="0.25">
      <c r="C737" s="2"/>
      <c r="D737"/>
      <c r="E737"/>
      <c r="F737"/>
      <c r="G737"/>
      <c r="H737"/>
      <c r="I737"/>
      <c r="J737"/>
      <c r="K737"/>
      <c r="L737"/>
      <c r="M737"/>
      <c r="N737"/>
      <c r="O737"/>
      <c r="Q737"/>
      <c r="R737"/>
      <c r="S737"/>
      <c r="T737"/>
      <c r="U737"/>
      <c r="W737"/>
      <c r="X737"/>
      <c r="Y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</row>
    <row r="738" spans="3:44" x14ac:dyDescent="0.25">
      <c r="C738" s="2"/>
      <c r="D738"/>
      <c r="E738"/>
      <c r="F738"/>
      <c r="G738"/>
      <c r="H738"/>
      <c r="I738"/>
      <c r="J738"/>
      <c r="K738"/>
      <c r="L738"/>
      <c r="M738"/>
      <c r="N738"/>
      <c r="O738"/>
      <c r="Q738"/>
      <c r="R738"/>
      <c r="S738"/>
      <c r="T738"/>
      <c r="U738"/>
      <c r="W738"/>
      <c r="X738"/>
      <c r="Y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</row>
    <row r="739" spans="3:44" x14ac:dyDescent="0.25">
      <c r="C739" s="2"/>
      <c r="D739"/>
      <c r="E739"/>
      <c r="F739"/>
      <c r="G739"/>
      <c r="H739"/>
      <c r="I739"/>
      <c r="J739"/>
      <c r="K739"/>
      <c r="L739"/>
      <c r="M739"/>
      <c r="N739"/>
      <c r="O739"/>
      <c r="Q739"/>
      <c r="R739"/>
      <c r="S739"/>
      <c r="T739"/>
      <c r="U739"/>
      <c r="W739"/>
      <c r="X739"/>
      <c r="Y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</row>
    <row r="740" spans="3:44" x14ac:dyDescent="0.25">
      <c r="C740" s="2"/>
      <c r="D740"/>
      <c r="E740"/>
      <c r="F740"/>
      <c r="G740"/>
      <c r="H740"/>
      <c r="I740"/>
      <c r="J740"/>
      <c r="K740"/>
      <c r="L740"/>
      <c r="M740"/>
      <c r="N740"/>
      <c r="O740"/>
      <c r="Q740"/>
      <c r="R740"/>
      <c r="S740"/>
      <c r="T740"/>
      <c r="U740"/>
      <c r="W740"/>
      <c r="X740"/>
      <c r="Y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</row>
    <row r="741" spans="3:44" x14ac:dyDescent="0.25">
      <c r="C741" s="2"/>
      <c r="D741"/>
      <c r="E741"/>
      <c r="F741"/>
      <c r="G741"/>
      <c r="H741"/>
      <c r="I741"/>
      <c r="J741"/>
      <c r="K741"/>
      <c r="L741"/>
      <c r="M741"/>
      <c r="N741"/>
      <c r="O741"/>
      <c r="Q741"/>
      <c r="R741"/>
      <c r="S741"/>
      <c r="T741"/>
      <c r="U741"/>
      <c r="W741"/>
      <c r="X741"/>
      <c r="Y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</row>
    <row r="742" spans="3:44" x14ac:dyDescent="0.25">
      <c r="C742" s="2"/>
      <c r="D742"/>
      <c r="E742"/>
      <c r="F742"/>
      <c r="G742"/>
      <c r="H742"/>
      <c r="I742"/>
      <c r="J742"/>
      <c r="K742"/>
      <c r="L742"/>
      <c r="M742"/>
      <c r="N742"/>
      <c r="O742"/>
      <c r="Q742"/>
      <c r="R742"/>
      <c r="S742"/>
      <c r="T742"/>
      <c r="U742"/>
      <c r="W742"/>
      <c r="X742"/>
      <c r="Y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</row>
    <row r="743" spans="3:44" x14ac:dyDescent="0.25">
      <c r="C743" s="2"/>
      <c r="D743"/>
      <c r="E743"/>
      <c r="F743"/>
      <c r="G743"/>
      <c r="H743"/>
      <c r="I743"/>
      <c r="J743"/>
      <c r="K743"/>
      <c r="L743"/>
      <c r="M743"/>
      <c r="N743"/>
      <c r="O743"/>
      <c r="Q743"/>
      <c r="R743"/>
      <c r="S743"/>
      <c r="T743"/>
      <c r="U743"/>
      <c r="W743"/>
      <c r="X743"/>
      <c r="Y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</row>
    <row r="744" spans="3:44" x14ac:dyDescent="0.25">
      <c r="C744" s="2"/>
      <c r="D744"/>
      <c r="E744"/>
      <c r="F744"/>
      <c r="G744"/>
      <c r="H744"/>
      <c r="I744"/>
      <c r="J744"/>
      <c r="K744"/>
      <c r="L744"/>
      <c r="M744"/>
      <c r="N744"/>
      <c r="O744"/>
      <c r="Q744"/>
      <c r="R744"/>
      <c r="S744"/>
      <c r="T744"/>
      <c r="U744"/>
      <c r="W744"/>
      <c r="X744"/>
      <c r="Y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</row>
    <row r="745" spans="3:44" x14ac:dyDescent="0.25">
      <c r="C745" s="2"/>
      <c r="D745"/>
      <c r="E745"/>
      <c r="F745"/>
      <c r="G745"/>
      <c r="H745"/>
      <c r="I745"/>
      <c r="J745"/>
      <c r="K745"/>
      <c r="L745"/>
      <c r="M745"/>
      <c r="N745"/>
      <c r="O745"/>
      <c r="Q745"/>
      <c r="R745"/>
      <c r="S745"/>
      <c r="T745"/>
      <c r="U745"/>
      <c r="W745"/>
      <c r="X745"/>
      <c r="Y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</row>
    <row r="746" spans="3:44" x14ac:dyDescent="0.25">
      <c r="C746" s="2"/>
      <c r="D746"/>
      <c r="E746"/>
      <c r="F746"/>
      <c r="G746"/>
      <c r="H746"/>
      <c r="I746"/>
      <c r="J746"/>
      <c r="K746"/>
      <c r="L746"/>
      <c r="M746"/>
      <c r="N746"/>
      <c r="O746"/>
      <c r="Q746"/>
      <c r="R746"/>
      <c r="S746"/>
      <c r="T746"/>
      <c r="U746"/>
      <c r="W746"/>
      <c r="X746"/>
      <c r="Y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</row>
    <row r="747" spans="3:44" x14ac:dyDescent="0.25">
      <c r="C747" s="2"/>
      <c r="D747"/>
      <c r="E747"/>
      <c r="F747"/>
      <c r="G747"/>
      <c r="H747"/>
      <c r="I747"/>
      <c r="J747"/>
      <c r="K747"/>
      <c r="L747"/>
      <c r="M747"/>
      <c r="N747"/>
      <c r="O747"/>
      <c r="Q747"/>
      <c r="R747"/>
      <c r="S747"/>
      <c r="T747"/>
      <c r="U747"/>
      <c r="W747"/>
      <c r="X747"/>
      <c r="Y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</row>
    <row r="748" spans="3:44" x14ac:dyDescent="0.25">
      <c r="C748" s="2"/>
      <c r="D748"/>
      <c r="E748"/>
      <c r="F748"/>
      <c r="G748"/>
      <c r="H748"/>
      <c r="I748"/>
      <c r="J748"/>
      <c r="K748"/>
      <c r="L748"/>
      <c r="M748"/>
      <c r="N748"/>
      <c r="O748"/>
      <c r="Q748"/>
      <c r="R748"/>
      <c r="S748"/>
      <c r="T748"/>
      <c r="U748"/>
      <c r="W748"/>
      <c r="X748"/>
      <c r="Y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</row>
    <row r="749" spans="3:44" x14ac:dyDescent="0.25">
      <c r="C749" s="2"/>
      <c r="D749"/>
      <c r="E749"/>
      <c r="F749"/>
      <c r="G749"/>
      <c r="H749"/>
      <c r="I749"/>
      <c r="J749"/>
      <c r="K749"/>
      <c r="L749"/>
      <c r="M749"/>
      <c r="N749"/>
      <c r="O749"/>
      <c r="Q749"/>
      <c r="R749"/>
      <c r="S749"/>
      <c r="T749"/>
      <c r="U749"/>
      <c r="W749"/>
      <c r="X749"/>
      <c r="Y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</row>
    <row r="750" spans="3:44" x14ac:dyDescent="0.25">
      <c r="C750" s="2"/>
      <c r="D750"/>
      <c r="E750"/>
      <c r="F750"/>
      <c r="G750"/>
      <c r="H750"/>
      <c r="I750"/>
      <c r="J750"/>
      <c r="K750"/>
      <c r="L750"/>
      <c r="M750"/>
      <c r="N750"/>
      <c r="O750"/>
      <c r="Q750"/>
      <c r="R750"/>
      <c r="S750"/>
      <c r="T750"/>
      <c r="U750"/>
      <c r="W750"/>
      <c r="X750"/>
      <c r="Y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</row>
    <row r="751" spans="3:44" x14ac:dyDescent="0.25">
      <c r="C751" s="2"/>
      <c r="D751"/>
      <c r="E751"/>
      <c r="F751"/>
      <c r="G751"/>
      <c r="H751"/>
      <c r="I751"/>
      <c r="J751"/>
      <c r="K751"/>
      <c r="L751"/>
      <c r="M751"/>
      <c r="N751"/>
      <c r="O751"/>
      <c r="Q751"/>
      <c r="R751"/>
      <c r="S751"/>
      <c r="T751"/>
      <c r="U751"/>
      <c r="W751"/>
      <c r="X751"/>
      <c r="Y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</row>
    <row r="752" spans="3:44" x14ac:dyDescent="0.25">
      <c r="C752" s="2"/>
      <c r="D752"/>
      <c r="E752"/>
      <c r="F752"/>
      <c r="G752"/>
      <c r="H752"/>
      <c r="I752"/>
      <c r="J752"/>
      <c r="K752"/>
      <c r="L752"/>
      <c r="M752"/>
      <c r="N752"/>
      <c r="O752"/>
      <c r="Q752"/>
      <c r="R752"/>
      <c r="S752"/>
      <c r="T752"/>
      <c r="U752"/>
      <c r="W752"/>
      <c r="X752"/>
      <c r="Y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</row>
    <row r="753" spans="3:44" x14ac:dyDescent="0.25">
      <c r="C753" s="2"/>
      <c r="D753"/>
      <c r="E753"/>
      <c r="F753"/>
      <c r="G753"/>
      <c r="H753"/>
      <c r="I753"/>
      <c r="J753"/>
      <c r="K753"/>
      <c r="L753"/>
      <c r="M753"/>
      <c r="N753"/>
      <c r="O753"/>
      <c r="Q753"/>
      <c r="R753"/>
      <c r="S753"/>
      <c r="T753"/>
      <c r="U753"/>
      <c r="W753"/>
      <c r="X753"/>
      <c r="Y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</row>
    <row r="754" spans="3:44" x14ac:dyDescent="0.25">
      <c r="C754" s="2"/>
      <c r="D754"/>
      <c r="E754"/>
      <c r="F754"/>
      <c r="G754"/>
      <c r="H754"/>
      <c r="I754"/>
      <c r="J754"/>
      <c r="K754"/>
      <c r="L754"/>
      <c r="M754"/>
      <c r="N754"/>
      <c r="O754"/>
      <c r="Q754"/>
      <c r="R754"/>
      <c r="S754"/>
      <c r="T754"/>
      <c r="U754"/>
      <c r="W754"/>
      <c r="X754"/>
      <c r="Y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</row>
    <row r="755" spans="3:44" x14ac:dyDescent="0.25">
      <c r="C755" s="2"/>
      <c r="D755"/>
      <c r="E755"/>
      <c r="F755"/>
      <c r="G755"/>
      <c r="H755"/>
      <c r="I755"/>
      <c r="J755"/>
      <c r="K755"/>
      <c r="L755"/>
      <c r="M755"/>
      <c r="N755"/>
      <c r="O755"/>
      <c r="Q755"/>
      <c r="R755"/>
      <c r="S755"/>
      <c r="T755"/>
      <c r="U755"/>
      <c r="W755"/>
      <c r="X755"/>
      <c r="Y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</row>
    <row r="756" spans="3:44" x14ac:dyDescent="0.25">
      <c r="C756" s="2"/>
      <c r="D756"/>
      <c r="E756"/>
      <c r="F756"/>
      <c r="G756"/>
      <c r="H756"/>
      <c r="I756"/>
      <c r="J756"/>
      <c r="K756"/>
      <c r="L756"/>
      <c r="M756"/>
      <c r="N756"/>
      <c r="O756"/>
      <c r="Q756"/>
      <c r="R756"/>
      <c r="S756"/>
      <c r="T756"/>
      <c r="U756"/>
      <c r="W756"/>
      <c r="X756"/>
      <c r="Y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</row>
    <row r="757" spans="3:44" x14ac:dyDescent="0.25">
      <c r="C757" s="2"/>
      <c r="D757"/>
      <c r="E757"/>
      <c r="F757"/>
      <c r="G757"/>
      <c r="H757"/>
      <c r="I757"/>
      <c r="J757"/>
      <c r="K757"/>
      <c r="L757"/>
      <c r="M757"/>
      <c r="N757"/>
      <c r="O757"/>
      <c r="Q757"/>
      <c r="R757"/>
      <c r="S757"/>
      <c r="T757"/>
      <c r="U757"/>
      <c r="W757"/>
      <c r="X757"/>
      <c r="Y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</row>
    <row r="758" spans="3:44" x14ac:dyDescent="0.25">
      <c r="C758" s="2"/>
      <c r="D758"/>
      <c r="E758"/>
      <c r="F758"/>
      <c r="G758"/>
      <c r="H758"/>
      <c r="I758"/>
      <c r="J758"/>
      <c r="K758"/>
      <c r="L758"/>
      <c r="M758"/>
      <c r="N758"/>
      <c r="O758"/>
      <c r="Q758"/>
      <c r="R758"/>
      <c r="S758"/>
      <c r="T758"/>
      <c r="U758"/>
      <c r="W758"/>
      <c r="X758"/>
      <c r="Y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</row>
    <row r="759" spans="3:44" x14ac:dyDescent="0.25">
      <c r="C759" s="2"/>
      <c r="D759"/>
      <c r="E759"/>
      <c r="F759"/>
      <c r="G759"/>
      <c r="H759"/>
      <c r="I759"/>
      <c r="J759"/>
      <c r="K759"/>
      <c r="L759"/>
      <c r="M759"/>
      <c r="N759"/>
      <c r="O759"/>
      <c r="Q759"/>
      <c r="R759"/>
      <c r="S759"/>
      <c r="T759"/>
      <c r="U759"/>
      <c r="W759"/>
      <c r="X759"/>
      <c r="Y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</row>
    <row r="760" spans="3:44" x14ac:dyDescent="0.25">
      <c r="C760" s="2"/>
      <c r="D760"/>
      <c r="E760"/>
      <c r="F760"/>
      <c r="G760"/>
      <c r="H760"/>
      <c r="I760"/>
      <c r="J760"/>
      <c r="K760"/>
      <c r="L760"/>
      <c r="M760"/>
      <c r="N760"/>
      <c r="O760"/>
      <c r="Q760"/>
      <c r="R760"/>
      <c r="S760"/>
      <c r="T760"/>
      <c r="U760"/>
      <c r="W760"/>
      <c r="X760"/>
      <c r="Y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</row>
    <row r="761" spans="3:44" x14ac:dyDescent="0.25">
      <c r="C761" s="2"/>
      <c r="D761"/>
      <c r="E761"/>
      <c r="F761"/>
      <c r="G761"/>
      <c r="H761"/>
      <c r="I761"/>
      <c r="J761"/>
      <c r="K761"/>
      <c r="L761"/>
      <c r="M761"/>
      <c r="N761"/>
      <c r="O761"/>
      <c r="Q761"/>
      <c r="R761"/>
      <c r="S761"/>
      <c r="T761"/>
      <c r="U761"/>
      <c r="W761"/>
      <c r="X761"/>
      <c r="Y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</row>
    <row r="762" spans="3:44" x14ac:dyDescent="0.25">
      <c r="C762" s="2"/>
      <c r="D762"/>
      <c r="E762"/>
      <c r="F762"/>
      <c r="G762"/>
      <c r="H762"/>
      <c r="I762"/>
      <c r="J762"/>
      <c r="K762"/>
      <c r="L762"/>
      <c r="M762"/>
      <c r="N762"/>
      <c r="O762"/>
      <c r="Q762"/>
      <c r="R762"/>
      <c r="S762"/>
      <c r="T762"/>
      <c r="U762"/>
      <c r="W762"/>
      <c r="X762"/>
      <c r="Y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</row>
    <row r="763" spans="3:44" x14ac:dyDescent="0.25">
      <c r="C763" s="2"/>
      <c r="D763"/>
      <c r="E763"/>
      <c r="F763"/>
      <c r="G763"/>
      <c r="H763"/>
      <c r="I763"/>
      <c r="J763"/>
      <c r="K763"/>
      <c r="L763"/>
      <c r="M763"/>
      <c r="N763"/>
      <c r="O763"/>
      <c r="Q763"/>
      <c r="R763"/>
      <c r="S763"/>
      <c r="T763"/>
      <c r="U763"/>
      <c r="W763"/>
      <c r="X763"/>
      <c r="Y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</row>
    <row r="764" spans="3:44" x14ac:dyDescent="0.25">
      <c r="C764" s="2"/>
      <c r="D764"/>
      <c r="E764"/>
      <c r="F764"/>
      <c r="G764"/>
      <c r="H764"/>
      <c r="I764"/>
      <c r="J764"/>
      <c r="K764"/>
      <c r="L764"/>
      <c r="M764"/>
      <c r="N764"/>
      <c r="O764"/>
      <c r="Q764"/>
      <c r="R764"/>
      <c r="S764"/>
      <c r="T764"/>
      <c r="U764"/>
      <c r="W764"/>
      <c r="X764"/>
      <c r="Y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</row>
    <row r="765" spans="3:44" x14ac:dyDescent="0.25">
      <c r="C765" s="2"/>
      <c r="D765"/>
      <c r="E765"/>
      <c r="F765"/>
      <c r="G765"/>
      <c r="H765"/>
      <c r="I765"/>
      <c r="J765"/>
      <c r="K765"/>
      <c r="L765"/>
      <c r="M765"/>
      <c r="N765"/>
      <c r="O765"/>
      <c r="Q765"/>
      <c r="R765"/>
      <c r="S765"/>
      <c r="T765"/>
      <c r="U765"/>
      <c r="W765"/>
      <c r="X765"/>
      <c r="Y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</row>
    <row r="766" spans="3:44" x14ac:dyDescent="0.25">
      <c r="C766" s="2"/>
      <c r="D766"/>
      <c r="E766"/>
      <c r="F766"/>
      <c r="G766"/>
      <c r="H766"/>
      <c r="I766"/>
      <c r="J766"/>
      <c r="K766"/>
      <c r="L766"/>
      <c r="M766"/>
      <c r="N766"/>
      <c r="O766"/>
      <c r="Q766"/>
      <c r="R766"/>
      <c r="S766"/>
      <c r="T766"/>
      <c r="U766"/>
      <c r="W766"/>
      <c r="X766"/>
      <c r="Y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</row>
    <row r="767" spans="3:44" x14ac:dyDescent="0.25">
      <c r="C767" s="2"/>
      <c r="D767"/>
      <c r="E767"/>
      <c r="F767"/>
      <c r="G767"/>
      <c r="H767"/>
      <c r="I767"/>
      <c r="J767"/>
      <c r="K767"/>
      <c r="L767"/>
      <c r="M767"/>
      <c r="N767"/>
      <c r="O767"/>
      <c r="Q767"/>
      <c r="R767"/>
      <c r="S767"/>
      <c r="T767"/>
      <c r="U767"/>
      <c r="W767"/>
      <c r="X767"/>
      <c r="Y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</row>
    <row r="768" spans="3:44" x14ac:dyDescent="0.25">
      <c r="C768" s="2"/>
      <c r="D768"/>
      <c r="E768"/>
      <c r="F768"/>
      <c r="G768"/>
      <c r="H768"/>
      <c r="I768"/>
      <c r="J768"/>
      <c r="K768"/>
      <c r="L768"/>
      <c r="M768"/>
      <c r="N768"/>
      <c r="O768"/>
      <c r="Q768"/>
      <c r="R768"/>
      <c r="S768"/>
      <c r="T768"/>
      <c r="U768"/>
      <c r="W768"/>
      <c r="X768"/>
      <c r="Y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</row>
  </sheetData>
  <autoFilter ref="A1:ER218" xr:uid="{00000000-0001-0000-0200-000000000000}">
    <filterColumn colId="141">
      <filters>
        <filter val="ROP2"/>
      </filters>
    </filterColumn>
  </autoFilter>
  <phoneticPr fontId="1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F8D97-6EBE-4EAB-823E-DC24E0E55831}">
  <dimension ref="A1:BC123"/>
  <sheetViews>
    <sheetView showGridLines="0" zoomScale="70" zoomScaleNormal="70" workbookViewId="0">
      <selection activeCell="A78" sqref="A1:XFD78"/>
    </sheetView>
  </sheetViews>
  <sheetFormatPr baseColWidth="10" defaultRowHeight="15" x14ac:dyDescent="0.25"/>
  <cols>
    <col min="1" max="1" width="14.85546875" style="5" customWidth="1"/>
    <col min="2" max="3" width="14.85546875" style="305" customWidth="1"/>
    <col min="4" max="4" width="14.85546875" style="306" customWidth="1"/>
    <col min="5" max="7" width="14.85546875" style="5" customWidth="1"/>
    <col min="8" max="8" width="14.85546875" style="305" customWidth="1"/>
    <col min="9" max="11" width="14.85546875" style="5" customWidth="1"/>
    <col min="12" max="12" width="14.85546875" style="305" customWidth="1"/>
    <col min="13" max="23" width="14.85546875" style="5" customWidth="1"/>
    <col min="24" max="24" width="8.140625" style="5" customWidth="1"/>
    <col min="25" max="25" width="11.42578125" style="5" customWidth="1"/>
    <col min="26" max="26" width="11.42578125" style="308"/>
    <col min="27" max="27" width="18.85546875" style="309" customWidth="1"/>
    <col min="28" max="28" width="11.42578125" style="310"/>
    <col min="29" max="29" width="25.42578125" style="311" customWidth="1"/>
    <col min="30" max="31" width="11.42578125" style="311"/>
    <col min="32" max="32" width="11.42578125" style="5"/>
    <col min="33" max="33" width="15.85546875" style="5" customWidth="1"/>
    <col min="34" max="34" width="17" style="5" customWidth="1"/>
    <col min="35" max="16384" width="11.42578125" style="5"/>
  </cols>
  <sheetData>
    <row r="1" spans="1:55" x14ac:dyDescent="0.25">
      <c r="A1" s="5" t="s">
        <v>570</v>
      </c>
      <c r="B1" s="305" t="s">
        <v>571</v>
      </c>
      <c r="G1" s="5" t="s">
        <v>570</v>
      </c>
      <c r="H1" s="5" t="s">
        <v>874</v>
      </c>
      <c r="I1" s="305"/>
      <c r="J1" s="307"/>
      <c r="M1" s="5" t="s">
        <v>570</v>
      </c>
      <c r="N1" s="5" t="s">
        <v>574</v>
      </c>
      <c r="O1" s="305"/>
      <c r="P1" s="307"/>
      <c r="S1" s="5" t="s">
        <v>570</v>
      </c>
      <c r="T1" s="5" t="s">
        <v>574</v>
      </c>
      <c r="U1" s="305"/>
      <c r="V1" s="307"/>
    </row>
    <row r="2" spans="1:55" x14ac:dyDescent="0.25">
      <c r="I2" s="305"/>
      <c r="J2" s="307"/>
      <c r="N2" s="305"/>
      <c r="O2" s="305"/>
      <c r="P2" s="307"/>
      <c r="T2" s="305"/>
      <c r="U2" s="305"/>
      <c r="V2" s="307"/>
    </row>
    <row r="3" spans="1:55" x14ac:dyDescent="0.25">
      <c r="A3" s="5" t="s">
        <v>305</v>
      </c>
      <c r="B3" s="305" t="s">
        <v>577</v>
      </c>
      <c r="C3" s="305" t="s">
        <v>575</v>
      </c>
      <c r="D3" s="306" t="s">
        <v>576</v>
      </c>
      <c r="E3" s="312" t="s">
        <v>579</v>
      </c>
      <c r="H3" s="305" t="s">
        <v>577</v>
      </c>
      <c r="I3" s="305" t="s">
        <v>575</v>
      </c>
      <c r="J3" s="307" t="s">
        <v>576</v>
      </c>
      <c r="K3" s="312" t="s">
        <v>579</v>
      </c>
      <c r="N3" s="305" t="s">
        <v>577</v>
      </c>
      <c r="O3" s="305" t="s">
        <v>575</v>
      </c>
      <c r="P3" s="307" t="s">
        <v>576</v>
      </c>
      <c r="Q3" s="312" t="s">
        <v>579</v>
      </c>
      <c r="T3" s="305" t="s">
        <v>577</v>
      </c>
      <c r="U3" s="305" t="s">
        <v>575</v>
      </c>
      <c r="V3" s="307" t="s">
        <v>576</v>
      </c>
      <c r="W3" s="312" t="s">
        <v>579</v>
      </c>
      <c r="Z3" s="313" t="s">
        <v>941</v>
      </c>
      <c r="AA3" s="314" t="s">
        <v>2</v>
      </c>
      <c r="AB3" s="315" t="s">
        <v>580</v>
      </c>
      <c r="AC3" s="316" t="s">
        <v>578</v>
      </c>
      <c r="AD3" s="316" t="s">
        <v>5</v>
      </c>
      <c r="AE3" s="316" t="s">
        <v>1</v>
      </c>
    </row>
    <row r="4" spans="1:55" ht="15.75" thickBot="1" x14ac:dyDescent="0.3">
      <c r="A4" s="317" t="s">
        <v>103</v>
      </c>
      <c r="B4" s="318"/>
      <c r="C4" s="318"/>
      <c r="E4" s="305"/>
      <c r="G4" s="317" t="s">
        <v>103</v>
      </c>
      <c r="H4" s="318"/>
      <c r="I4" s="318"/>
      <c r="J4" s="307"/>
      <c r="K4" s="305"/>
      <c r="M4" s="317" t="s">
        <v>103</v>
      </c>
      <c r="N4" s="318"/>
      <c r="O4" s="318"/>
      <c r="P4" s="307"/>
      <c r="Q4" s="305"/>
      <c r="S4" s="317" t="s">
        <v>103</v>
      </c>
      <c r="T4" s="318"/>
      <c r="U4" s="318"/>
      <c r="V4" s="307"/>
    </row>
    <row r="5" spans="1:55" s="446" customFormat="1" x14ac:dyDescent="0.25">
      <c r="A5" s="443" t="s">
        <v>8</v>
      </c>
      <c r="B5" s="444"/>
      <c r="C5" s="444"/>
      <c r="D5" s="445"/>
      <c r="E5" s="305"/>
      <c r="F5" s="5"/>
      <c r="G5" s="317" t="s">
        <v>8</v>
      </c>
      <c r="H5" s="318"/>
      <c r="I5" s="318"/>
      <c r="J5" s="307"/>
      <c r="K5" s="305"/>
      <c r="L5" s="305"/>
      <c r="M5" s="317" t="s">
        <v>8</v>
      </c>
      <c r="N5" s="318"/>
      <c r="O5" s="318"/>
      <c r="P5" s="307"/>
      <c r="Q5" s="305"/>
      <c r="R5" s="5"/>
      <c r="S5" s="317" t="s">
        <v>8</v>
      </c>
      <c r="T5" s="318"/>
      <c r="U5" s="318"/>
      <c r="V5" s="307"/>
      <c r="W5" s="5"/>
      <c r="X5" s="5"/>
      <c r="Y5" s="5"/>
      <c r="Z5" s="319"/>
      <c r="AA5" s="320"/>
      <c r="AB5" s="320"/>
      <c r="AC5" s="320"/>
      <c r="AD5" s="320"/>
      <c r="AE5" s="321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</row>
    <row r="6" spans="1:55" x14ac:dyDescent="0.25">
      <c r="A6" s="317" t="s">
        <v>143</v>
      </c>
      <c r="B6" s="318">
        <v>2</v>
      </c>
      <c r="C6" s="318">
        <v>34</v>
      </c>
      <c r="D6" s="306">
        <v>9.1499999999999915</v>
      </c>
      <c r="E6" s="305">
        <v>1</v>
      </c>
      <c r="G6" s="317" t="s">
        <v>143</v>
      </c>
      <c r="H6" s="318">
        <v>1</v>
      </c>
      <c r="I6" s="318">
        <v>12</v>
      </c>
      <c r="J6" s="306">
        <v>19.233333333333356</v>
      </c>
      <c r="K6" s="305">
        <v>1</v>
      </c>
      <c r="M6" s="317" t="s">
        <v>143</v>
      </c>
      <c r="N6" s="318">
        <v>2</v>
      </c>
      <c r="O6" s="318">
        <v>16</v>
      </c>
      <c r="P6" s="307">
        <v>25.750000000000028</v>
      </c>
      <c r="Q6" s="318">
        <v>1</v>
      </c>
      <c r="S6" s="317" t="s">
        <v>143</v>
      </c>
      <c r="T6" s="318">
        <v>2</v>
      </c>
      <c r="U6" s="318">
        <v>16</v>
      </c>
      <c r="V6" s="307">
        <v>25.750000000000028</v>
      </c>
      <c r="W6" s="5">
        <v>1</v>
      </c>
      <c r="Z6" s="441">
        <v>1</v>
      </c>
      <c r="AA6" s="309" t="str">
        <f>S6</f>
        <v>ASQ'O 1</v>
      </c>
      <c r="AB6" s="310">
        <f>W6+Q6+K6+E6</f>
        <v>4</v>
      </c>
      <c r="AC6" s="311" t="s">
        <v>149</v>
      </c>
      <c r="AD6" s="311" t="s">
        <v>83</v>
      </c>
      <c r="AE6" s="322" t="s">
        <v>8</v>
      </c>
      <c r="AF6" s="5" t="s">
        <v>942</v>
      </c>
      <c r="AH6" s="449" t="s">
        <v>8</v>
      </c>
      <c r="AI6" s="449"/>
      <c r="AL6" s="449" t="s">
        <v>9</v>
      </c>
      <c r="AM6" s="449"/>
    </row>
    <row r="7" spans="1:55" x14ac:dyDescent="0.25">
      <c r="A7" s="317" t="s">
        <v>160</v>
      </c>
      <c r="B7" s="318">
        <v>2</v>
      </c>
      <c r="C7" s="318">
        <v>34</v>
      </c>
      <c r="D7" s="306">
        <v>9.4499999999998785</v>
      </c>
      <c r="E7" s="305">
        <v>2</v>
      </c>
      <c r="G7" s="317" t="s">
        <v>160</v>
      </c>
      <c r="H7" s="318">
        <v>1</v>
      </c>
      <c r="I7" s="318">
        <v>12</v>
      </c>
      <c r="J7" s="307">
        <v>32.466666666666569</v>
      </c>
      <c r="K7" s="305">
        <v>2</v>
      </c>
      <c r="M7" s="317" t="s">
        <v>160</v>
      </c>
      <c r="N7" s="318">
        <v>2</v>
      </c>
      <c r="O7" s="318">
        <v>14</v>
      </c>
      <c r="P7" s="307">
        <v>54.749999999999766</v>
      </c>
      <c r="Q7" s="318">
        <v>2</v>
      </c>
      <c r="S7" s="317" t="s">
        <v>160</v>
      </c>
      <c r="T7" s="318">
        <v>2</v>
      </c>
      <c r="U7" s="318">
        <v>14</v>
      </c>
      <c r="V7" s="307">
        <v>54.749999999999766</v>
      </c>
      <c r="W7" s="5">
        <v>2</v>
      </c>
      <c r="Z7" s="441">
        <v>2</v>
      </c>
      <c r="AA7" s="309" t="str">
        <f t="shared" ref="AA7:AA56" si="0">S7</f>
        <v>GO78-7</v>
      </c>
      <c r="AB7" s="310">
        <f t="shared" ref="AB7:AB54" si="1">W7+Q7+K7+E7</f>
        <v>8</v>
      </c>
      <c r="AC7" s="311" t="s">
        <v>11</v>
      </c>
      <c r="AD7" s="311" t="s">
        <v>83</v>
      </c>
      <c r="AE7" s="322" t="s">
        <v>8</v>
      </c>
      <c r="AF7" s="5" t="s">
        <v>942</v>
      </c>
      <c r="AH7" s="451" t="s">
        <v>143</v>
      </c>
      <c r="AI7" s="452">
        <v>4</v>
      </c>
      <c r="AL7" s="451" t="s">
        <v>157</v>
      </c>
      <c r="AM7" s="451">
        <v>4</v>
      </c>
    </row>
    <row r="8" spans="1:55" s="446" customFormat="1" x14ac:dyDescent="0.25">
      <c r="A8" s="443" t="s">
        <v>9</v>
      </c>
      <c r="B8" s="444"/>
      <c r="C8" s="444"/>
      <c r="D8" s="445"/>
      <c r="E8" s="305"/>
      <c r="F8" s="5"/>
      <c r="G8" s="317" t="s">
        <v>9</v>
      </c>
      <c r="H8" s="318"/>
      <c r="I8" s="318"/>
      <c r="J8" s="307"/>
      <c r="K8" s="305"/>
      <c r="L8" s="305"/>
      <c r="M8" s="317" t="s">
        <v>9</v>
      </c>
      <c r="N8" s="318"/>
      <c r="O8" s="318"/>
      <c r="P8" s="307"/>
      <c r="Q8" s="305"/>
      <c r="R8" s="5"/>
      <c r="S8" s="317" t="s">
        <v>9</v>
      </c>
      <c r="T8" s="318"/>
      <c r="U8" s="318"/>
      <c r="V8" s="307"/>
      <c r="W8" s="5"/>
      <c r="X8" s="5"/>
      <c r="Y8" s="5"/>
      <c r="Z8" s="323"/>
      <c r="AA8" s="324"/>
      <c r="AB8" s="325"/>
      <c r="AC8" s="326"/>
      <c r="AD8" s="326"/>
      <c r="AE8" s="327"/>
      <c r="AF8" s="5"/>
      <c r="AG8" s="5"/>
      <c r="AH8" s="449" t="s">
        <v>160</v>
      </c>
      <c r="AI8" s="450">
        <v>8</v>
      </c>
      <c r="AJ8" s="5"/>
      <c r="AK8" s="5"/>
      <c r="AL8" s="449" t="s">
        <v>284</v>
      </c>
      <c r="AM8" s="449">
        <v>8</v>
      </c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</row>
    <row r="9" spans="1:55" x14ac:dyDescent="0.25">
      <c r="A9" s="317" t="s">
        <v>157</v>
      </c>
      <c r="B9" s="318">
        <v>2</v>
      </c>
      <c r="C9" s="318">
        <v>31</v>
      </c>
      <c r="D9" s="306">
        <v>6.516666666666513</v>
      </c>
      <c r="E9" s="305">
        <v>1</v>
      </c>
      <c r="G9" s="317" t="s">
        <v>157</v>
      </c>
      <c r="H9" s="318">
        <v>1</v>
      </c>
      <c r="I9" s="318">
        <v>12</v>
      </c>
      <c r="J9" s="307">
        <v>24.816666666666656</v>
      </c>
      <c r="K9" s="305">
        <v>1</v>
      </c>
      <c r="M9" s="317" t="s">
        <v>157</v>
      </c>
      <c r="N9" s="318">
        <v>2</v>
      </c>
      <c r="O9" s="318">
        <v>19</v>
      </c>
      <c r="P9" s="307">
        <v>27.366666666666735</v>
      </c>
      <c r="Q9" s="318">
        <v>1</v>
      </c>
      <c r="S9" s="317" t="s">
        <v>943</v>
      </c>
      <c r="T9" s="318">
        <v>2</v>
      </c>
      <c r="U9" s="318">
        <v>19</v>
      </c>
      <c r="V9" s="307">
        <v>27.366666666666735</v>
      </c>
      <c r="W9" s="5">
        <v>1</v>
      </c>
      <c r="Z9" s="441">
        <v>1</v>
      </c>
      <c r="AA9" s="309" t="str">
        <f>M9</f>
        <v>GO78-3</v>
      </c>
      <c r="AB9" s="310">
        <f t="shared" si="1"/>
        <v>4</v>
      </c>
      <c r="AC9" s="311" t="s">
        <v>11</v>
      </c>
      <c r="AD9" s="311" t="s">
        <v>83</v>
      </c>
      <c r="AE9" s="322" t="s">
        <v>9</v>
      </c>
      <c r="AF9" s="5" t="s">
        <v>942</v>
      </c>
      <c r="AH9" s="450" t="s">
        <v>159</v>
      </c>
      <c r="AI9" s="449">
        <v>6</v>
      </c>
      <c r="AL9" s="449" t="s">
        <v>286</v>
      </c>
      <c r="AM9" s="449">
        <v>12</v>
      </c>
    </row>
    <row r="10" spans="1:55" x14ac:dyDescent="0.25">
      <c r="A10" s="317" t="s">
        <v>284</v>
      </c>
      <c r="B10" s="318">
        <v>2</v>
      </c>
      <c r="C10" s="318">
        <v>31</v>
      </c>
      <c r="D10" s="306">
        <v>7.0666666666667588</v>
      </c>
      <c r="E10" s="305">
        <v>2</v>
      </c>
      <c r="G10" s="317" t="s">
        <v>284</v>
      </c>
      <c r="H10" s="318">
        <v>1</v>
      </c>
      <c r="I10" s="318">
        <v>13</v>
      </c>
      <c r="J10" s="307">
        <v>27.816666666666645</v>
      </c>
      <c r="K10" s="305">
        <v>2</v>
      </c>
      <c r="M10" s="317" t="s">
        <v>284</v>
      </c>
      <c r="N10" s="318">
        <v>2</v>
      </c>
      <c r="O10" s="318">
        <v>19</v>
      </c>
      <c r="P10" s="307">
        <v>28.150000000000084</v>
      </c>
      <c r="Q10" s="318">
        <v>2</v>
      </c>
      <c r="S10" s="317" t="s">
        <v>284</v>
      </c>
      <c r="T10" s="318">
        <v>2</v>
      </c>
      <c r="U10" s="318">
        <v>19</v>
      </c>
      <c r="V10" s="307">
        <v>28.150000000000084</v>
      </c>
      <c r="W10" s="5">
        <v>2</v>
      </c>
      <c r="Z10" s="441">
        <v>2</v>
      </c>
      <c r="AA10" s="309" t="str">
        <f t="shared" si="0"/>
        <v>VervinsO3</v>
      </c>
      <c r="AB10" s="310">
        <f t="shared" si="1"/>
        <v>8</v>
      </c>
      <c r="AC10" s="311" t="s">
        <v>91</v>
      </c>
      <c r="AD10" s="311" t="s">
        <v>83</v>
      </c>
      <c r="AE10" s="322" t="s">
        <v>9</v>
      </c>
      <c r="AH10" s="450" t="s">
        <v>161</v>
      </c>
      <c r="AI10" s="449">
        <v>10</v>
      </c>
      <c r="AL10" s="449" t="s">
        <v>220</v>
      </c>
      <c r="AM10" s="449">
        <v>13</v>
      </c>
    </row>
    <row r="11" spans="1:55" x14ac:dyDescent="0.25">
      <c r="A11" s="317" t="s">
        <v>286</v>
      </c>
      <c r="B11" s="318">
        <v>2</v>
      </c>
      <c r="C11" s="318">
        <v>30</v>
      </c>
      <c r="D11" s="306">
        <v>9.3166666666667908</v>
      </c>
      <c r="E11" s="305">
        <v>3</v>
      </c>
      <c r="G11" s="317" t="s">
        <v>286</v>
      </c>
      <c r="H11" s="318">
        <v>1</v>
      </c>
      <c r="I11" s="318">
        <v>12</v>
      </c>
      <c r="J11" s="307">
        <v>38.816666666666762</v>
      </c>
      <c r="K11" s="305">
        <v>3</v>
      </c>
      <c r="M11" s="317" t="s">
        <v>286</v>
      </c>
      <c r="N11" s="318">
        <v>2</v>
      </c>
      <c r="O11" s="318">
        <v>15</v>
      </c>
      <c r="P11" s="307">
        <v>59.049999999999955</v>
      </c>
      <c r="Q11" s="318">
        <v>3</v>
      </c>
      <c r="S11" s="317" t="s">
        <v>286</v>
      </c>
      <c r="T11" s="318">
        <v>2</v>
      </c>
      <c r="U11" s="318">
        <v>15</v>
      </c>
      <c r="V11" s="307">
        <v>59.049999999999955</v>
      </c>
      <c r="W11" s="5">
        <v>3</v>
      </c>
      <c r="Z11" s="441">
        <v>3</v>
      </c>
      <c r="AA11" s="309" t="str">
        <f t="shared" si="0"/>
        <v>VervinsO5</v>
      </c>
      <c r="AB11" s="310">
        <f t="shared" si="1"/>
        <v>12</v>
      </c>
      <c r="AC11" s="311" t="s">
        <v>91</v>
      </c>
      <c r="AD11" s="311" t="s">
        <v>83</v>
      </c>
      <c r="AE11" s="322" t="s">
        <v>9</v>
      </c>
      <c r="AH11" s="450" t="s">
        <v>282</v>
      </c>
      <c r="AI11" s="449">
        <v>8</v>
      </c>
      <c r="AL11" s="449" t="s">
        <v>163</v>
      </c>
      <c r="AM11" s="449">
        <v>8</v>
      </c>
    </row>
    <row r="12" spans="1:55" s="446" customFormat="1" x14ac:dyDescent="0.25">
      <c r="A12" s="443" t="s">
        <v>10</v>
      </c>
      <c r="B12" s="444"/>
      <c r="C12" s="444"/>
      <c r="D12" s="445"/>
      <c r="E12" s="305"/>
      <c r="F12" s="5"/>
      <c r="G12" s="317" t="s">
        <v>10</v>
      </c>
      <c r="H12" s="318"/>
      <c r="I12" s="318"/>
      <c r="J12" s="307"/>
      <c r="K12" s="305"/>
      <c r="L12" s="305"/>
      <c r="M12" s="317" t="s">
        <v>10</v>
      </c>
      <c r="N12" s="318"/>
      <c r="O12" s="318"/>
      <c r="P12" s="307"/>
      <c r="Q12" s="305"/>
      <c r="R12" s="5"/>
      <c r="S12" s="317" t="s">
        <v>10</v>
      </c>
      <c r="T12" s="318"/>
      <c r="U12" s="318"/>
      <c r="V12" s="307"/>
      <c r="W12" s="5"/>
      <c r="X12" s="5"/>
      <c r="Y12" s="5"/>
      <c r="Z12" s="323"/>
      <c r="AA12" s="324"/>
      <c r="AB12" s="325"/>
      <c r="AC12" s="326"/>
      <c r="AD12" s="326"/>
      <c r="AE12" s="327"/>
      <c r="AF12" s="5"/>
      <c r="AG12" s="5"/>
      <c r="AH12" s="452" t="s">
        <v>304</v>
      </c>
      <c r="AI12" s="451">
        <v>4</v>
      </c>
      <c r="AJ12" s="5"/>
      <c r="AK12" s="5"/>
      <c r="AL12" s="449" t="s">
        <v>156</v>
      </c>
      <c r="AM12" s="449">
        <v>14</v>
      </c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</row>
    <row r="13" spans="1:55" x14ac:dyDescent="0.25">
      <c r="A13" s="317" t="s">
        <v>453</v>
      </c>
      <c r="B13" s="318">
        <v>2</v>
      </c>
      <c r="C13" s="318">
        <v>34</v>
      </c>
      <c r="D13" s="306">
        <v>6.5666666666665208</v>
      </c>
      <c r="E13" s="305">
        <v>1</v>
      </c>
      <c r="G13" s="317" t="s">
        <v>453</v>
      </c>
      <c r="H13" s="318">
        <v>1</v>
      </c>
      <c r="I13" s="318">
        <v>16</v>
      </c>
      <c r="J13" s="307">
        <v>34.716666666666605</v>
      </c>
      <c r="K13" s="305">
        <v>2</v>
      </c>
      <c r="M13" s="317" t="s">
        <v>453</v>
      </c>
      <c r="N13" s="318">
        <v>2</v>
      </c>
      <c r="O13" s="318">
        <v>23</v>
      </c>
      <c r="P13" s="307">
        <v>27.63333333333323</v>
      </c>
      <c r="Q13" s="318">
        <v>2</v>
      </c>
      <c r="S13" s="317" t="s">
        <v>453</v>
      </c>
      <c r="T13" s="318">
        <v>2</v>
      </c>
      <c r="U13" s="318">
        <v>23</v>
      </c>
      <c r="V13" s="307">
        <v>27.63333333333323</v>
      </c>
      <c r="W13" s="5">
        <v>1</v>
      </c>
      <c r="Z13" s="441">
        <v>2</v>
      </c>
      <c r="AA13" s="309" t="str">
        <f t="shared" si="0"/>
        <v>COLE2</v>
      </c>
      <c r="AB13" s="310">
        <f>W13+Q13+K13+E13</f>
        <v>6</v>
      </c>
      <c r="AC13" s="311" t="s">
        <v>13</v>
      </c>
      <c r="AD13" s="311" t="s">
        <v>83</v>
      </c>
      <c r="AE13" s="322" t="s">
        <v>10</v>
      </c>
      <c r="AH13" s="449" t="s">
        <v>162</v>
      </c>
      <c r="AI13" s="449">
        <v>7</v>
      </c>
      <c r="AL13" s="449" t="s">
        <v>283</v>
      </c>
      <c r="AM13" s="449">
        <v>11</v>
      </c>
    </row>
    <row r="14" spans="1:55" x14ac:dyDescent="0.25">
      <c r="A14" s="317" t="s">
        <v>288</v>
      </c>
      <c r="B14" s="318">
        <v>2</v>
      </c>
      <c r="C14" s="318">
        <v>34</v>
      </c>
      <c r="D14" s="306">
        <v>7.4166666666664938</v>
      </c>
      <c r="E14" s="305">
        <v>2</v>
      </c>
      <c r="G14" s="317" t="s">
        <v>288</v>
      </c>
      <c r="H14" s="318">
        <v>1</v>
      </c>
      <c r="I14" s="318">
        <v>16</v>
      </c>
      <c r="J14" s="307">
        <v>34.300000000000082</v>
      </c>
      <c r="K14" s="305">
        <v>1</v>
      </c>
      <c r="M14" s="317" t="s">
        <v>288</v>
      </c>
      <c r="N14" s="318">
        <v>2</v>
      </c>
      <c r="O14" s="318">
        <v>24</v>
      </c>
      <c r="P14" s="307">
        <v>23.616666666666468</v>
      </c>
      <c r="Q14" s="318">
        <v>1</v>
      </c>
      <c r="S14" s="317" t="s">
        <v>288</v>
      </c>
      <c r="T14" s="318">
        <v>2</v>
      </c>
      <c r="U14" s="318">
        <v>24</v>
      </c>
      <c r="V14" s="307">
        <v>23.616666666666468</v>
      </c>
      <c r="W14" s="5">
        <v>2</v>
      </c>
      <c r="Z14" s="441">
        <v>1</v>
      </c>
      <c r="AA14" s="309" t="str">
        <f t="shared" si="0"/>
        <v>VervinsO7</v>
      </c>
      <c r="AB14" s="310">
        <f>W14+Q14+K14+E14</f>
        <v>6</v>
      </c>
      <c r="AC14" s="311" t="s">
        <v>91</v>
      </c>
      <c r="AD14" s="311" t="s">
        <v>83</v>
      </c>
      <c r="AE14" s="322" t="s">
        <v>10</v>
      </c>
      <c r="AF14" s="5" t="s">
        <v>942</v>
      </c>
      <c r="AH14" s="449" t="s">
        <v>214</v>
      </c>
      <c r="AI14" s="449">
        <v>8</v>
      </c>
      <c r="AL14" s="449" t="s">
        <v>144</v>
      </c>
      <c r="AM14" s="449">
        <v>7</v>
      </c>
    </row>
    <row r="15" spans="1:55" ht="15.75" thickBot="1" x14ac:dyDescent="0.3">
      <c r="A15" s="317" t="s">
        <v>150</v>
      </c>
      <c r="B15" s="318"/>
      <c r="C15" s="318"/>
      <c r="E15" s="305"/>
      <c r="G15" s="317" t="s">
        <v>150</v>
      </c>
      <c r="H15" s="318"/>
      <c r="I15" s="318"/>
      <c r="J15" s="307"/>
      <c r="K15" s="305"/>
      <c r="M15" s="317" t="s">
        <v>150</v>
      </c>
      <c r="N15" s="318"/>
      <c r="O15" s="318"/>
      <c r="P15" s="307"/>
      <c r="Q15" s="305"/>
      <c r="S15" s="317" t="s">
        <v>150</v>
      </c>
      <c r="T15" s="318"/>
      <c r="U15" s="318"/>
      <c r="V15" s="307"/>
      <c r="Z15" s="442"/>
      <c r="AA15" s="329"/>
      <c r="AB15" s="330"/>
      <c r="AC15" s="331"/>
      <c r="AD15" s="331"/>
      <c r="AE15" s="332"/>
      <c r="AH15" s="449" t="s">
        <v>148</v>
      </c>
      <c r="AI15" s="449">
        <v>14</v>
      </c>
      <c r="AL15" s="449" t="s">
        <v>216</v>
      </c>
      <c r="AM15" s="449">
        <v>9</v>
      </c>
    </row>
    <row r="16" spans="1:55" s="446" customFormat="1" x14ac:dyDescent="0.25">
      <c r="A16" s="443" t="s">
        <v>8</v>
      </c>
      <c r="B16" s="444"/>
      <c r="C16" s="444"/>
      <c r="D16" s="445"/>
      <c r="E16" s="305"/>
      <c r="F16" s="5"/>
      <c r="G16" s="317" t="s">
        <v>8</v>
      </c>
      <c r="H16" s="318"/>
      <c r="I16" s="318"/>
      <c r="J16" s="307"/>
      <c r="K16" s="305"/>
      <c r="L16" s="5"/>
      <c r="M16" s="317" t="s">
        <v>8</v>
      </c>
      <c r="N16" s="318"/>
      <c r="O16" s="318"/>
      <c r="P16" s="307"/>
      <c r="Q16" s="305"/>
      <c r="R16" s="5"/>
      <c r="S16" s="317" t="s">
        <v>8</v>
      </c>
      <c r="T16" s="318"/>
      <c r="U16" s="318"/>
      <c r="V16" s="307"/>
      <c r="W16" s="5"/>
      <c r="X16" s="5"/>
      <c r="Y16" s="5"/>
      <c r="Z16" s="319"/>
      <c r="AA16" s="333"/>
      <c r="AB16" s="334"/>
      <c r="AC16" s="335"/>
      <c r="AD16" s="335"/>
      <c r="AE16" s="336"/>
      <c r="AF16" s="5"/>
      <c r="AG16" s="5"/>
      <c r="AH16" s="5"/>
      <c r="AI16" s="5"/>
      <c r="AJ16" s="5"/>
      <c r="AK16" s="5"/>
      <c r="AL16" s="449" t="s">
        <v>158</v>
      </c>
      <c r="AM16" s="449">
        <v>8</v>
      </c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</row>
    <row r="17" spans="1:55" x14ac:dyDescent="0.25">
      <c r="A17" s="317" t="s">
        <v>159</v>
      </c>
      <c r="B17" s="318">
        <v>2</v>
      </c>
      <c r="C17" s="318">
        <v>34</v>
      </c>
      <c r="D17" s="306">
        <v>6.483333333333281</v>
      </c>
      <c r="E17" s="305">
        <v>1</v>
      </c>
      <c r="G17" s="317" t="s">
        <v>159</v>
      </c>
      <c r="H17" s="318">
        <v>1</v>
      </c>
      <c r="I17" s="318">
        <v>12</v>
      </c>
      <c r="J17" s="307">
        <v>16.683333333333437</v>
      </c>
      <c r="K17" s="305">
        <v>1</v>
      </c>
      <c r="L17" s="5"/>
      <c r="M17" s="317" t="s">
        <v>159</v>
      </c>
      <c r="N17" s="318">
        <v>2</v>
      </c>
      <c r="O17" s="318">
        <v>20</v>
      </c>
      <c r="P17" s="307">
        <v>38.016666666666801</v>
      </c>
      <c r="Q17" s="305">
        <v>3</v>
      </c>
      <c r="S17" s="317" t="s">
        <v>159</v>
      </c>
      <c r="T17" s="318">
        <v>2</v>
      </c>
      <c r="U17" s="318">
        <v>20</v>
      </c>
      <c r="V17" s="307">
        <v>38.016666666666801</v>
      </c>
      <c r="W17" s="5">
        <v>1</v>
      </c>
      <c r="Z17" s="441">
        <v>1</v>
      </c>
      <c r="AA17" s="309" t="str">
        <f t="shared" si="0"/>
        <v>GO78-6</v>
      </c>
      <c r="AB17" s="310">
        <f>W17+Q17+K17+E17</f>
        <v>6</v>
      </c>
      <c r="AC17" s="311" t="s">
        <v>11</v>
      </c>
      <c r="AD17" s="311" t="s">
        <v>84</v>
      </c>
      <c r="AE17" s="322" t="s">
        <v>8</v>
      </c>
      <c r="AF17" s="5" t="s">
        <v>942</v>
      </c>
      <c r="AL17" s="449" t="s">
        <v>285</v>
      </c>
      <c r="AM17" s="449">
        <v>14</v>
      </c>
    </row>
    <row r="18" spans="1:55" x14ac:dyDescent="0.25">
      <c r="A18" s="317" t="s">
        <v>161</v>
      </c>
      <c r="B18" s="318">
        <v>2</v>
      </c>
      <c r="C18" s="318">
        <v>31</v>
      </c>
      <c r="D18" s="306">
        <v>7.1499999999999986</v>
      </c>
      <c r="E18" s="305">
        <v>3</v>
      </c>
      <c r="G18" s="317" t="s">
        <v>161</v>
      </c>
      <c r="H18" s="318">
        <v>1</v>
      </c>
      <c r="I18" s="318">
        <v>12</v>
      </c>
      <c r="J18" s="307">
        <v>21.80000000000005</v>
      </c>
      <c r="K18" s="305">
        <v>2</v>
      </c>
      <c r="L18" s="5"/>
      <c r="M18" s="317" t="s">
        <v>161</v>
      </c>
      <c r="N18" s="318">
        <v>2</v>
      </c>
      <c r="O18" s="318">
        <v>24</v>
      </c>
      <c r="P18" s="307">
        <v>38.216666666666832</v>
      </c>
      <c r="Q18" s="305">
        <v>2</v>
      </c>
      <c r="S18" s="317" t="s">
        <v>161</v>
      </c>
      <c r="T18" s="318">
        <v>2</v>
      </c>
      <c r="U18" s="318">
        <v>24</v>
      </c>
      <c r="V18" s="307">
        <v>38.216666666666832</v>
      </c>
      <c r="W18" s="5">
        <v>3</v>
      </c>
      <c r="Z18" s="441">
        <v>3</v>
      </c>
      <c r="AA18" s="309" t="str">
        <f t="shared" si="0"/>
        <v>GO78-8</v>
      </c>
      <c r="AB18" s="310">
        <f t="shared" si="1"/>
        <v>10</v>
      </c>
      <c r="AC18" s="311" t="s">
        <v>11</v>
      </c>
      <c r="AD18" s="311" t="s">
        <v>84</v>
      </c>
      <c r="AE18" s="322" t="s">
        <v>8</v>
      </c>
      <c r="AH18" s="5" t="s">
        <v>946</v>
      </c>
    </row>
    <row r="19" spans="1:55" x14ac:dyDescent="0.25">
      <c r="A19" s="317" t="s">
        <v>282</v>
      </c>
      <c r="B19" s="318">
        <v>2</v>
      </c>
      <c r="C19" s="318">
        <v>34</v>
      </c>
      <c r="D19" s="306">
        <v>9.1666666666667673</v>
      </c>
      <c r="E19" s="305">
        <v>2</v>
      </c>
      <c r="G19" s="317" t="s">
        <v>282</v>
      </c>
      <c r="H19" s="318">
        <v>1</v>
      </c>
      <c r="I19" s="318">
        <v>13</v>
      </c>
      <c r="J19" s="307">
        <v>26.999999999999904</v>
      </c>
      <c r="K19" s="305">
        <v>3</v>
      </c>
      <c r="L19" s="5"/>
      <c r="M19" s="317" t="s">
        <v>282</v>
      </c>
      <c r="N19" s="318">
        <v>2</v>
      </c>
      <c r="O19" s="318">
        <v>27</v>
      </c>
      <c r="P19" s="307">
        <v>51.966666666666583</v>
      </c>
      <c r="Q19" s="305">
        <v>1</v>
      </c>
      <c r="S19" s="317" t="s">
        <v>282</v>
      </c>
      <c r="T19" s="318">
        <v>2</v>
      </c>
      <c r="U19" s="318">
        <v>27</v>
      </c>
      <c r="V19" s="307">
        <v>51.966666666666583</v>
      </c>
      <c r="W19" s="5">
        <v>2</v>
      </c>
      <c r="Z19" s="441">
        <v>2</v>
      </c>
      <c r="AA19" s="309" t="str">
        <f t="shared" si="0"/>
        <v>VervinsO1</v>
      </c>
      <c r="AB19" s="310">
        <f t="shared" si="1"/>
        <v>8</v>
      </c>
      <c r="AC19" s="311" t="s">
        <v>91</v>
      </c>
      <c r="AD19" s="311" t="s">
        <v>84</v>
      </c>
      <c r="AE19" s="322" t="s">
        <v>8</v>
      </c>
      <c r="AH19" s="449" t="s">
        <v>8</v>
      </c>
      <c r="AI19" s="449" t="s">
        <v>944</v>
      </c>
    </row>
    <row r="20" spans="1:55" s="446" customFormat="1" x14ac:dyDescent="0.25">
      <c r="A20" s="443" t="s">
        <v>9</v>
      </c>
      <c r="B20" s="444"/>
      <c r="C20" s="444"/>
      <c r="D20" s="445"/>
      <c r="E20" s="305"/>
      <c r="F20" s="5"/>
      <c r="G20" s="317" t="s">
        <v>9</v>
      </c>
      <c r="H20" s="318"/>
      <c r="I20" s="318"/>
      <c r="J20" s="307"/>
      <c r="K20" s="305"/>
      <c r="L20" s="5"/>
      <c r="M20" s="317" t="s">
        <v>9</v>
      </c>
      <c r="N20" s="318"/>
      <c r="O20" s="318"/>
      <c r="P20" s="307"/>
      <c r="Q20" s="305"/>
      <c r="R20" s="5"/>
      <c r="S20" s="317" t="s">
        <v>9</v>
      </c>
      <c r="T20" s="318"/>
      <c r="U20" s="318"/>
      <c r="V20" s="307"/>
      <c r="W20" s="5"/>
      <c r="X20" s="5"/>
      <c r="Y20" s="5"/>
      <c r="Z20" s="323"/>
      <c r="AA20" s="324"/>
      <c r="AB20" s="325"/>
      <c r="AC20" s="326"/>
      <c r="AD20" s="326"/>
      <c r="AE20" s="327"/>
      <c r="AF20" s="5"/>
      <c r="AG20" s="5"/>
      <c r="AH20" s="449" t="s">
        <v>9</v>
      </c>
      <c r="AI20" s="449" t="s">
        <v>157</v>
      </c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</row>
    <row r="21" spans="1:55" x14ac:dyDescent="0.25">
      <c r="A21" s="317" t="s">
        <v>220</v>
      </c>
      <c r="B21" s="318">
        <v>2</v>
      </c>
      <c r="C21" s="318">
        <v>31</v>
      </c>
      <c r="D21" s="306">
        <v>7.0666666666664391</v>
      </c>
      <c r="E21" s="305">
        <v>4</v>
      </c>
      <c r="G21" s="317" t="s">
        <v>220</v>
      </c>
      <c r="H21" s="318">
        <v>1</v>
      </c>
      <c r="I21" s="318">
        <v>13</v>
      </c>
      <c r="J21" s="307">
        <v>30.549999999999979</v>
      </c>
      <c r="K21" s="305">
        <v>4</v>
      </c>
      <c r="L21" s="5"/>
      <c r="M21" s="317" t="s">
        <v>220</v>
      </c>
      <c r="N21" s="318">
        <v>2</v>
      </c>
      <c r="O21" s="318">
        <v>22</v>
      </c>
      <c r="P21" s="307">
        <v>34.683333333333373</v>
      </c>
      <c r="Q21" s="305">
        <v>2</v>
      </c>
      <c r="S21" s="317" t="s">
        <v>220</v>
      </c>
      <c r="T21" s="318">
        <v>2</v>
      </c>
      <c r="U21" s="318">
        <v>22</v>
      </c>
      <c r="V21" s="307">
        <v>34.683333333333373</v>
      </c>
      <c r="W21" s="5">
        <v>3</v>
      </c>
      <c r="Z21" s="441">
        <v>3</v>
      </c>
      <c r="AA21" s="309" t="str">
        <f t="shared" si="0"/>
        <v>B77 2</v>
      </c>
      <c r="AB21" s="310">
        <f>E21+K21+Q21+W21</f>
        <v>13</v>
      </c>
      <c r="AC21" s="311" t="s">
        <v>12</v>
      </c>
      <c r="AD21" s="311" t="s">
        <v>84</v>
      </c>
      <c r="AE21" s="322" t="s">
        <v>9</v>
      </c>
      <c r="AH21" s="449" t="s">
        <v>10</v>
      </c>
      <c r="AI21" s="449" t="s">
        <v>945</v>
      </c>
    </row>
    <row r="22" spans="1:55" x14ac:dyDescent="0.25">
      <c r="A22" s="317" t="s">
        <v>163</v>
      </c>
      <c r="B22" s="318">
        <v>2</v>
      </c>
      <c r="C22" s="318">
        <v>31</v>
      </c>
      <c r="D22" s="306">
        <v>6.4166666666666572</v>
      </c>
      <c r="E22" s="305">
        <v>2</v>
      </c>
      <c r="G22" s="317" t="s">
        <v>163</v>
      </c>
      <c r="H22" s="318">
        <v>1</v>
      </c>
      <c r="I22" s="318">
        <v>12</v>
      </c>
      <c r="J22" s="307">
        <v>23.550000000000004</v>
      </c>
      <c r="K22" s="305">
        <v>1</v>
      </c>
      <c r="L22" s="5"/>
      <c r="M22" s="317" t="s">
        <v>163</v>
      </c>
      <c r="N22" s="318">
        <v>2</v>
      </c>
      <c r="O22" s="318">
        <v>19</v>
      </c>
      <c r="P22" s="307">
        <v>38.11666666666666</v>
      </c>
      <c r="Q22" s="305">
        <v>4</v>
      </c>
      <c r="S22" s="317" t="s">
        <v>163</v>
      </c>
      <c r="T22" s="318">
        <v>2</v>
      </c>
      <c r="U22" s="318">
        <v>19</v>
      </c>
      <c r="V22" s="307">
        <v>38.11666666666666</v>
      </c>
      <c r="W22" s="5">
        <v>1</v>
      </c>
      <c r="Z22" s="441">
        <v>1</v>
      </c>
      <c r="AA22" s="309" t="str">
        <f t="shared" si="0"/>
        <v>GO78-10</v>
      </c>
      <c r="AB22" s="310">
        <f t="shared" ref="AB22:AB24" si="2">E22+K22+Q22+W22</f>
        <v>8</v>
      </c>
      <c r="AC22" s="311" t="s">
        <v>11</v>
      </c>
      <c r="AD22" s="311" t="s">
        <v>84</v>
      </c>
      <c r="AE22" s="322" t="s">
        <v>9</v>
      </c>
      <c r="AF22" s="5" t="s">
        <v>942</v>
      </c>
    </row>
    <row r="23" spans="1:55" x14ac:dyDescent="0.25">
      <c r="A23" s="317" t="s">
        <v>156</v>
      </c>
      <c r="B23" s="318">
        <v>2</v>
      </c>
      <c r="C23" s="318">
        <v>32</v>
      </c>
      <c r="D23" s="306">
        <v>5.8666666666664113</v>
      </c>
      <c r="E23" s="305">
        <v>1</v>
      </c>
      <c r="G23" s="317" t="s">
        <v>156</v>
      </c>
      <c r="H23" s="318">
        <v>1</v>
      </c>
      <c r="I23" s="318">
        <v>12</v>
      </c>
      <c r="J23" s="307">
        <v>26.666666666666625</v>
      </c>
      <c r="K23" s="305">
        <v>2</v>
      </c>
      <c r="L23" s="5"/>
      <c r="M23" s="317" t="s">
        <v>156</v>
      </c>
      <c r="N23" s="318">
        <v>2</v>
      </c>
      <c r="O23" s="318">
        <v>22</v>
      </c>
      <c r="P23" s="307">
        <v>27.516666666666598</v>
      </c>
      <c r="Q23" s="305">
        <v>1</v>
      </c>
      <c r="S23" s="317" t="s">
        <v>156</v>
      </c>
      <c r="T23" s="318">
        <v>2</v>
      </c>
      <c r="U23" s="318">
        <v>22</v>
      </c>
      <c r="V23" s="307">
        <v>27.516666666666598</v>
      </c>
      <c r="W23" s="5">
        <v>10</v>
      </c>
      <c r="Z23" s="441">
        <v>4</v>
      </c>
      <c r="AA23" s="309" t="str">
        <f t="shared" si="0"/>
        <v>GO78-5</v>
      </c>
      <c r="AB23" s="310">
        <f t="shared" si="2"/>
        <v>14</v>
      </c>
      <c r="AC23" s="311" t="s">
        <v>11</v>
      </c>
      <c r="AD23" s="311" t="s">
        <v>84</v>
      </c>
      <c r="AE23" s="322" t="s">
        <v>9</v>
      </c>
    </row>
    <row r="24" spans="1:55" x14ac:dyDescent="0.25">
      <c r="A24" s="317" t="s">
        <v>283</v>
      </c>
      <c r="B24" s="318">
        <v>2</v>
      </c>
      <c r="C24" s="318">
        <v>30</v>
      </c>
      <c r="D24" s="306">
        <v>7.000000000000135</v>
      </c>
      <c r="E24" s="305">
        <v>3</v>
      </c>
      <c r="G24" s="317" t="s">
        <v>283</v>
      </c>
      <c r="H24" s="318">
        <v>1</v>
      </c>
      <c r="I24" s="318">
        <v>12</v>
      </c>
      <c r="J24" s="307">
        <v>29.199999999999928</v>
      </c>
      <c r="K24" s="305">
        <v>3</v>
      </c>
      <c r="L24" s="5"/>
      <c r="M24" s="317" t="s">
        <v>283</v>
      </c>
      <c r="N24" s="318">
        <v>2</v>
      </c>
      <c r="O24" s="318">
        <v>19</v>
      </c>
      <c r="P24" s="307">
        <v>35.98333333333342</v>
      </c>
      <c r="Q24" s="305">
        <v>3</v>
      </c>
      <c r="S24" s="317" t="s">
        <v>283</v>
      </c>
      <c r="T24" s="318">
        <v>2</v>
      </c>
      <c r="U24" s="318">
        <v>19</v>
      </c>
      <c r="V24" s="307">
        <v>35.98333333333342</v>
      </c>
      <c r="W24" s="5">
        <v>2</v>
      </c>
      <c r="Z24" s="441">
        <v>2</v>
      </c>
      <c r="AA24" s="309" t="str">
        <f t="shared" si="0"/>
        <v>VervinsO2</v>
      </c>
      <c r="AB24" s="310">
        <f t="shared" si="2"/>
        <v>11</v>
      </c>
      <c r="AC24" s="311" t="s">
        <v>91</v>
      </c>
      <c r="AD24" s="311" t="s">
        <v>84</v>
      </c>
      <c r="AE24" s="322" t="s">
        <v>9</v>
      </c>
    </row>
    <row r="25" spans="1:55" s="446" customFormat="1" x14ac:dyDescent="0.25">
      <c r="A25" s="443" t="s">
        <v>10</v>
      </c>
      <c r="B25" s="444"/>
      <c r="C25" s="444"/>
      <c r="D25" s="445"/>
      <c r="E25" s="5"/>
      <c r="F25" s="5"/>
      <c r="G25" s="317" t="s">
        <v>10</v>
      </c>
      <c r="H25" s="318"/>
      <c r="I25" s="318"/>
      <c r="J25" s="307"/>
      <c r="K25" s="5"/>
      <c r="L25" s="5"/>
      <c r="M25" s="317" t="s">
        <v>10</v>
      </c>
      <c r="N25" s="318"/>
      <c r="O25" s="318"/>
      <c r="P25" s="307"/>
      <c r="Q25" s="5"/>
      <c r="R25" s="5"/>
      <c r="S25" s="317" t="s">
        <v>10</v>
      </c>
      <c r="T25" s="318"/>
      <c r="U25" s="318"/>
      <c r="V25" s="307"/>
      <c r="W25" s="5"/>
      <c r="X25" s="5"/>
      <c r="Y25" s="5"/>
      <c r="Z25" s="323"/>
      <c r="AA25" s="324"/>
      <c r="AB25" s="325"/>
      <c r="AC25" s="326"/>
      <c r="AD25" s="326"/>
      <c r="AE25" s="327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</row>
    <row r="26" spans="1:55" x14ac:dyDescent="0.25">
      <c r="A26" s="317" t="s">
        <v>229</v>
      </c>
      <c r="B26" s="318">
        <v>1</v>
      </c>
      <c r="C26" s="318">
        <v>17</v>
      </c>
      <c r="D26" s="306">
        <v>2.9999999999999893</v>
      </c>
      <c r="E26" s="305">
        <v>10</v>
      </c>
      <c r="G26" s="317" t="s">
        <v>229</v>
      </c>
      <c r="H26" s="318">
        <v>1</v>
      </c>
      <c r="I26" s="318">
        <v>17</v>
      </c>
      <c r="J26" s="307">
        <v>33.583333333333201</v>
      </c>
      <c r="K26" s="305">
        <v>3</v>
      </c>
      <c r="M26" s="317" t="s">
        <v>229</v>
      </c>
      <c r="N26" s="318">
        <v>2</v>
      </c>
      <c r="O26" s="318">
        <v>26</v>
      </c>
      <c r="P26" s="307">
        <v>33.316666666666706</v>
      </c>
      <c r="Q26" s="305">
        <v>1</v>
      </c>
      <c r="S26" s="317" t="s">
        <v>229</v>
      </c>
      <c r="T26" s="318">
        <v>2</v>
      </c>
      <c r="U26" s="318">
        <v>26</v>
      </c>
      <c r="V26" s="307">
        <v>33.316666666666706</v>
      </c>
      <c r="W26" s="5">
        <v>2</v>
      </c>
      <c r="Z26" s="441">
        <v>3</v>
      </c>
      <c r="AA26" s="309" t="str">
        <f t="shared" si="0"/>
        <v>B77 5</v>
      </c>
      <c r="AB26" s="310">
        <f>W26+Q26+K26+E26</f>
        <v>16</v>
      </c>
      <c r="AC26" s="311" t="s">
        <v>12</v>
      </c>
      <c r="AD26" s="311" t="s">
        <v>84</v>
      </c>
      <c r="AE26" s="322" t="s">
        <v>10</v>
      </c>
    </row>
    <row r="27" spans="1:55" x14ac:dyDescent="0.25">
      <c r="A27" s="317" t="s">
        <v>232</v>
      </c>
      <c r="B27" s="318">
        <v>2</v>
      </c>
      <c r="C27" s="318">
        <v>34</v>
      </c>
      <c r="D27" s="306">
        <v>6.0833333333333783</v>
      </c>
      <c r="E27" s="305">
        <v>1</v>
      </c>
      <c r="G27" s="317" t="s">
        <v>232</v>
      </c>
      <c r="H27" s="318">
        <v>1</v>
      </c>
      <c r="I27" s="318">
        <v>17</v>
      </c>
      <c r="J27" s="307">
        <v>34.90000000000002</v>
      </c>
      <c r="K27" s="305">
        <v>4</v>
      </c>
      <c r="M27" s="317" t="s">
        <v>232</v>
      </c>
      <c r="N27" s="318">
        <v>2</v>
      </c>
      <c r="O27" s="318">
        <v>24</v>
      </c>
      <c r="P27" s="307">
        <v>25.600000000000005</v>
      </c>
      <c r="Q27" s="318">
        <v>2</v>
      </c>
      <c r="S27" s="317" t="s">
        <v>232</v>
      </c>
      <c r="T27" s="318">
        <v>2</v>
      </c>
      <c r="U27" s="318">
        <v>24</v>
      </c>
      <c r="V27" s="307">
        <v>25.600000000000005</v>
      </c>
      <c r="W27" s="5">
        <v>1</v>
      </c>
      <c r="Z27" s="441">
        <v>1</v>
      </c>
      <c r="AA27" s="309" t="str">
        <f t="shared" si="0"/>
        <v>B77 6</v>
      </c>
      <c r="AB27" s="310">
        <f t="shared" ref="AB27:AB30" si="3">W27+Q27+K27+E27</f>
        <v>8</v>
      </c>
      <c r="AC27" s="311" t="s">
        <v>12</v>
      </c>
      <c r="AD27" s="311" t="s">
        <v>84</v>
      </c>
      <c r="AE27" s="322" t="s">
        <v>10</v>
      </c>
      <c r="AF27" s="5" t="s">
        <v>942</v>
      </c>
    </row>
    <row r="28" spans="1:55" x14ac:dyDescent="0.25">
      <c r="A28" s="317" t="s">
        <v>454</v>
      </c>
      <c r="B28" s="318">
        <v>1</v>
      </c>
      <c r="C28" s="318">
        <v>15</v>
      </c>
      <c r="D28" s="306">
        <v>2.9499999999999815</v>
      </c>
      <c r="E28" s="305">
        <v>10</v>
      </c>
      <c r="G28" s="317" t="s">
        <v>454</v>
      </c>
      <c r="H28" s="318">
        <v>1</v>
      </c>
      <c r="I28" s="318">
        <v>17</v>
      </c>
      <c r="J28" s="307">
        <v>31.716666666666775</v>
      </c>
      <c r="K28" s="305">
        <v>2</v>
      </c>
      <c r="M28" s="317" t="s">
        <v>454</v>
      </c>
      <c r="N28" s="318">
        <v>1</v>
      </c>
      <c r="O28" s="318">
        <v>15</v>
      </c>
      <c r="P28" s="307">
        <v>33.466666666666569</v>
      </c>
      <c r="Q28" s="318">
        <v>5</v>
      </c>
      <c r="S28" s="317" t="s">
        <v>454</v>
      </c>
      <c r="T28" s="318">
        <v>1</v>
      </c>
      <c r="U28" s="318">
        <v>15</v>
      </c>
      <c r="V28" s="307">
        <v>33.466666666666569</v>
      </c>
      <c r="W28" s="5">
        <v>4</v>
      </c>
      <c r="Z28" s="441">
        <v>4</v>
      </c>
      <c r="AA28" s="309" t="str">
        <f t="shared" si="0"/>
        <v>COLE3</v>
      </c>
      <c r="AB28" s="310">
        <f t="shared" si="3"/>
        <v>21</v>
      </c>
      <c r="AC28" s="311" t="s">
        <v>13</v>
      </c>
      <c r="AD28" s="311" t="s">
        <v>84</v>
      </c>
      <c r="AE28" s="322" t="s">
        <v>10</v>
      </c>
    </row>
    <row r="29" spans="1:55" x14ac:dyDescent="0.25">
      <c r="A29" s="317" t="s">
        <v>208</v>
      </c>
      <c r="B29" s="318">
        <v>2</v>
      </c>
      <c r="C29" s="318">
        <v>34</v>
      </c>
      <c r="D29" s="306">
        <v>6.2166666666666259</v>
      </c>
      <c r="E29" s="305">
        <v>2</v>
      </c>
      <c r="G29" s="317" t="s">
        <v>208</v>
      </c>
      <c r="H29" s="318">
        <v>1</v>
      </c>
      <c r="I29" s="318">
        <v>18</v>
      </c>
      <c r="J29" s="307">
        <v>30.133333333333461</v>
      </c>
      <c r="K29" s="305">
        <v>1</v>
      </c>
      <c r="M29" s="317" t="s">
        <v>208</v>
      </c>
      <c r="N29" s="318">
        <v>2</v>
      </c>
      <c r="O29" s="318">
        <v>23</v>
      </c>
      <c r="P29" s="307">
        <v>23.399999999999981</v>
      </c>
      <c r="Q29" s="318">
        <v>4</v>
      </c>
      <c r="S29" s="317" t="s">
        <v>208</v>
      </c>
      <c r="T29" s="318">
        <v>2</v>
      </c>
      <c r="U29" s="318">
        <v>23</v>
      </c>
      <c r="V29" s="307">
        <v>23.399999999999981</v>
      </c>
      <c r="W29" s="5">
        <v>3</v>
      </c>
      <c r="Z29" s="441">
        <v>2</v>
      </c>
      <c r="AA29" s="309" t="str">
        <f t="shared" si="0"/>
        <v>TSO 1</v>
      </c>
      <c r="AB29" s="310">
        <f t="shared" si="3"/>
        <v>10</v>
      </c>
      <c r="AC29" s="311" t="s">
        <v>152</v>
      </c>
      <c r="AD29" s="311" t="s">
        <v>84</v>
      </c>
      <c r="AE29" s="322" t="s">
        <v>10</v>
      </c>
    </row>
    <row r="30" spans="1:55" x14ac:dyDescent="0.25">
      <c r="A30" s="317" t="s">
        <v>287</v>
      </c>
      <c r="B30" s="318">
        <v>2</v>
      </c>
      <c r="C30" s="318">
        <v>34</v>
      </c>
      <c r="D30" s="306">
        <v>7.9333333333333478</v>
      </c>
      <c r="E30" s="305">
        <v>3</v>
      </c>
      <c r="G30" s="317" t="s">
        <v>287</v>
      </c>
      <c r="H30" s="318">
        <v>1</v>
      </c>
      <c r="I30" s="318">
        <v>17</v>
      </c>
      <c r="J30" s="307">
        <v>46.983333333333221</v>
      </c>
      <c r="K30" s="305">
        <v>5</v>
      </c>
      <c r="M30" s="317" t="s">
        <v>287</v>
      </c>
      <c r="N30" s="318">
        <v>2</v>
      </c>
      <c r="O30" s="318">
        <v>24</v>
      </c>
      <c r="P30" s="307">
        <v>35.733333333333377</v>
      </c>
      <c r="Q30" s="318">
        <v>3</v>
      </c>
      <c r="S30" s="317" t="s">
        <v>287</v>
      </c>
      <c r="T30" s="318">
        <v>2</v>
      </c>
      <c r="U30" s="318">
        <v>24</v>
      </c>
      <c r="V30" s="307">
        <v>35.733333333333377</v>
      </c>
      <c r="W30" s="5">
        <v>10</v>
      </c>
      <c r="Z30" s="441">
        <v>5</v>
      </c>
      <c r="AA30" s="309" t="str">
        <f t="shared" si="0"/>
        <v>VervinsO6</v>
      </c>
      <c r="AB30" s="310">
        <f t="shared" si="3"/>
        <v>21</v>
      </c>
      <c r="AC30" s="311" t="s">
        <v>91</v>
      </c>
      <c r="AD30" s="311" t="s">
        <v>84</v>
      </c>
      <c r="AE30" s="322" t="s">
        <v>10</v>
      </c>
    </row>
    <row r="31" spans="1:55" ht="15.75" thickBot="1" x14ac:dyDescent="0.3">
      <c r="A31" s="317" t="s">
        <v>145</v>
      </c>
      <c r="B31" s="318"/>
      <c r="C31" s="318"/>
      <c r="G31" s="317" t="s">
        <v>145</v>
      </c>
      <c r="H31" s="318"/>
      <c r="I31" s="318"/>
      <c r="J31" s="307"/>
      <c r="M31" s="317" t="s">
        <v>145</v>
      </c>
      <c r="N31" s="318"/>
      <c r="O31" s="318"/>
      <c r="P31" s="307"/>
      <c r="Q31" s="318"/>
      <c r="S31" s="317" t="s">
        <v>145</v>
      </c>
      <c r="T31" s="318"/>
      <c r="U31" s="318"/>
      <c r="V31" s="307"/>
      <c r="Z31" s="328"/>
      <c r="AA31" s="329"/>
      <c r="AB31" s="330"/>
      <c r="AC31" s="331"/>
      <c r="AD31" s="331"/>
      <c r="AE31" s="332"/>
    </row>
    <row r="32" spans="1:55" s="446" customFormat="1" x14ac:dyDescent="0.25">
      <c r="A32" s="443" t="s">
        <v>8</v>
      </c>
      <c r="B32" s="444"/>
      <c r="C32" s="444"/>
      <c r="D32" s="445"/>
      <c r="E32" s="305"/>
      <c r="F32" s="5"/>
      <c r="G32" s="317" t="s">
        <v>8</v>
      </c>
      <c r="H32" s="318"/>
      <c r="I32" s="318"/>
      <c r="J32" s="307"/>
      <c r="K32" s="305"/>
      <c r="L32" s="305"/>
      <c r="M32" s="317" t="s">
        <v>8</v>
      </c>
      <c r="N32" s="318"/>
      <c r="O32" s="318"/>
      <c r="P32" s="307"/>
      <c r="Q32" s="305"/>
      <c r="R32" s="5"/>
      <c r="S32" s="317" t="s">
        <v>8</v>
      </c>
      <c r="T32" s="318"/>
      <c r="U32" s="318"/>
      <c r="V32" s="307"/>
      <c r="W32" s="5"/>
      <c r="X32" s="5"/>
      <c r="Y32" s="5"/>
      <c r="Z32" s="319"/>
      <c r="AA32" s="333"/>
      <c r="AB32" s="334"/>
      <c r="AC32" s="335"/>
      <c r="AD32" s="335"/>
      <c r="AE32" s="336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</row>
    <row r="33" spans="1:55" x14ac:dyDescent="0.25">
      <c r="A33" s="317" t="s">
        <v>304</v>
      </c>
      <c r="B33" s="318">
        <v>1</v>
      </c>
      <c r="C33" s="318">
        <v>17</v>
      </c>
      <c r="D33" s="306">
        <v>10.9</v>
      </c>
      <c r="E33" s="305">
        <v>1</v>
      </c>
      <c r="G33" s="317" t="s">
        <v>304</v>
      </c>
      <c r="H33" s="318">
        <v>1</v>
      </c>
      <c r="I33" s="318">
        <v>12</v>
      </c>
      <c r="J33" s="307">
        <v>31.216666666666537</v>
      </c>
      <c r="K33" s="305">
        <v>1</v>
      </c>
      <c r="M33" s="317" t="s">
        <v>304</v>
      </c>
      <c r="N33" s="318">
        <v>2</v>
      </c>
      <c r="O33" s="318">
        <v>18</v>
      </c>
      <c r="P33" s="307">
        <v>47.100000000000009</v>
      </c>
      <c r="Q33" s="305">
        <v>1</v>
      </c>
      <c r="S33" s="317" t="s">
        <v>304</v>
      </c>
      <c r="T33" s="318">
        <v>2</v>
      </c>
      <c r="U33" s="318">
        <v>18</v>
      </c>
      <c r="V33" s="307">
        <v>47.100000000000009</v>
      </c>
      <c r="W33" s="5">
        <v>1</v>
      </c>
      <c r="Z33" s="441">
        <v>1</v>
      </c>
      <c r="AA33" s="309" t="str">
        <f>S33</f>
        <v>ESPAD2</v>
      </c>
      <c r="AB33" s="310">
        <f>W33+Q33+K33+E33</f>
        <v>4</v>
      </c>
      <c r="AC33" s="311" t="s">
        <v>142</v>
      </c>
      <c r="AD33" s="311" t="s">
        <v>85</v>
      </c>
      <c r="AE33" s="322" t="s">
        <v>8</v>
      </c>
    </row>
    <row r="34" spans="1:55" s="446" customFormat="1" ht="15.75" thickBot="1" x14ac:dyDescent="0.3">
      <c r="A34" s="443" t="s">
        <v>9</v>
      </c>
      <c r="B34" s="444"/>
      <c r="C34" s="444"/>
      <c r="D34" s="445"/>
      <c r="E34" s="305"/>
      <c r="F34" s="5"/>
      <c r="G34" s="317" t="s">
        <v>9</v>
      </c>
      <c r="H34" s="318"/>
      <c r="I34" s="318"/>
      <c r="J34" s="307"/>
      <c r="K34" s="305"/>
      <c r="L34" s="305"/>
      <c r="M34" s="317" t="s">
        <v>9</v>
      </c>
      <c r="N34" s="318"/>
      <c r="O34" s="318"/>
      <c r="P34" s="307"/>
      <c r="Q34" s="318"/>
      <c r="R34" s="5"/>
      <c r="S34" s="317" t="s">
        <v>9</v>
      </c>
      <c r="T34" s="318"/>
      <c r="U34" s="318"/>
      <c r="V34" s="307"/>
      <c r="W34" s="5"/>
      <c r="X34" s="5"/>
      <c r="Y34" s="5"/>
      <c r="Z34" s="323"/>
      <c r="AA34" s="324"/>
      <c r="AB34" s="325"/>
      <c r="AC34" s="326"/>
      <c r="AD34" s="326"/>
      <c r="AE34" s="327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</row>
    <row r="35" spans="1:55" x14ac:dyDescent="0.25">
      <c r="A35" s="317" t="s">
        <v>144</v>
      </c>
      <c r="B35" s="318">
        <v>2</v>
      </c>
      <c r="C35" s="318">
        <v>31</v>
      </c>
      <c r="D35" s="306">
        <v>6.2166666666667858</v>
      </c>
      <c r="E35" s="305">
        <v>1</v>
      </c>
      <c r="G35" s="317" t="s">
        <v>144</v>
      </c>
      <c r="H35" s="318">
        <v>1</v>
      </c>
      <c r="I35" s="318">
        <v>12</v>
      </c>
      <c r="J35" s="306">
        <v>22.033333333333314</v>
      </c>
      <c r="K35" s="305">
        <v>2</v>
      </c>
      <c r="M35" s="317" t="s">
        <v>144</v>
      </c>
      <c r="N35" s="318">
        <v>2</v>
      </c>
      <c r="O35" s="318">
        <v>19</v>
      </c>
      <c r="P35" s="307">
        <v>23.800000000000043</v>
      </c>
      <c r="Q35" s="318">
        <v>2</v>
      </c>
      <c r="S35" s="317" t="s">
        <v>144</v>
      </c>
      <c r="T35" s="318">
        <v>2</v>
      </c>
      <c r="U35" s="318">
        <v>19</v>
      </c>
      <c r="V35" s="307">
        <v>23.800000000000043</v>
      </c>
      <c r="W35" s="5">
        <v>2</v>
      </c>
      <c r="Z35" s="441">
        <v>1</v>
      </c>
      <c r="AA35" s="309" t="str">
        <f t="shared" si="0"/>
        <v>ASQ'O 2</v>
      </c>
      <c r="AB35" s="310">
        <f>W35+Q35+K35+E35</f>
        <v>7</v>
      </c>
      <c r="AC35" s="311" t="s">
        <v>149</v>
      </c>
      <c r="AD35" s="311" t="s">
        <v>85</v>
      </c>
      <c r="AE35" s="322" t="s">
        <v>9</v>
      </c>
      <c r="AF35" s="5">
        <v>2</v>
      </c>
      <c r="AG35" s="339" t="s">
        <v>149</v>
      </c>
      <c r="AH35" s="340"/>
      <c r="AI35" s="344">
        <v>1</v>
      </c>
      <c r="AJ35" s="344">
        <v>1</v>
      </c>
      <c r="AK35" s="344">
        <v>2</v>
      </c>
      <c r="AL35" s="344"/>
    </row>
    <row r="36" spans="1:55" x14ac:dyDescent="0.25">
      <c r="A36" s="317" t="s">
        <v>216</v>
      </c>
      <c r="B36" s="318">
        <v>2</v>
      </c>
      <c r="C36" s="318">
        <v>31</v>
      </c>
      <c r="D36" s="306">
        <v>6.2666666666666337</v>
      </c>
      <c r="E36" s="305">
        <v>2</v>
      </c>
      <c r="G36" s="317" t="s">
        <v>216</v>
      </c>
      <c r="H36" s="318">
        <v>1</v>
      </c>
      <c r="I36" s="318">
        <v>12</v>
      </c>
      <c r="J36" s="306">
        <v>21.633333333333251</v>
      </c>
      <c r="K36" s="305">
        <v>1</v>
      </c>
      <c r="M36" s="317" t="s">
        <v>216</v>
      </c>
      <c r="N36" s="318">
        <v>2</v>
      </c>
      <c r="O36" s="318">
        <v>19</v>
      </c>
      <c r="P36" s="307">
        <v>32.466666666666733</v>
      </c>
      <c r="Q36" s="318">
        <v>3</v>
      </c>
      <c r="S36" s="317" t="s">
        <v>216</v>
      </c>
      <c r="T36" s="318">
        <v>2</v>
      </c>
      <c r="U36" s="318">
        <v>19</v>
      </c>
      <c r="V36" s="307">
        <v>32.466666666666733</v>
      </c>
      <c r="W36" s="5">
        <v>3</v>
      </c>
      <c r="Z36" s="441">
        <v>3</v>
      </c>
      <c r="AA36" s="309" t="str">
        <f t="shared" si="0"/>
        <v>B77 1</v>
      </c>
      <c r="AB36" s="310">
        <f t="shared" si="1"/>
        <v>9</v>
      </c>
      <c r="AC36" s="311" t="s">
        <v>12</v>
      </c>
      <c r="AD36" s="311" t="s">
        <v>85</v>
      </c>
      <c r="AE36" s="322" t="s">
        <v>9</v>
      </c>
      <c r="AF36" s="5">
        <v>4</v>
      </c>
      <c r="AG36" s="341" t="s">
        <v>12</v>
      </c>
      <c r="AH36" s="308"/>
      <c r="AI36" s="345">
        <v>1</v>
      </c>
      <c r="AJ36" s="345">
        <v>3</v>
      </c>
      <c r="AK36" s="345"/>
      <c r="AL36" s="345"/>
    </row>
    <row r="37" spans="1:55" x14ac:dyDescent="0.25">
      <c r="A37" s="317" t="s">
        <v>158</v>
      </c>
      <c r="B37" s="318">
        <v>2</v>
      </c>
      <c r="C37" s="318">
        <v>28</v>
      </c>
      <c r="D37" s="306">
        <v>6.6166666666663687</v>
      </c>
      <c r="E37" s="305">
        <v>3</v>
      </c>
      <c r="G37" s="317" t="s">
        <v>158</v>
      </c>
      <c r="H37" s="318">
        <v>1</v>
      </c>
      <c r="I37" s="318">
        <v>12</v>
      </c>
      <c r="J37" s="307">
        <v>24.833333333333272</v>
      </c>
      <c r="K37" s="305">
        <v>3</v>
      </c>
      <c r="M37" s="317" t="s">
        <v>158</v>
      </c>
      <c r="N37" s="318">
        <v>2</v>
      </c>
      <c r="O37" s="318">
        <v>20</v>
      </c>
      <c r="P37" s="307">
        <v>24.399999999999977</v>
      </c>
      <c r="Q37" s="305">
        <v>1</v>
      </c>
      <c r="S37" s="317" t="s">
        <v>158</v>
      </c>
      <c r="T37" s="318">
        <v>2</v>
      </c>
      <c r="U37" s="318">
        <v>20</v>
      </c>
      <c r="V37" s="307">
        <v>24.399999999999977</v>
      </c>
      <c r="W37" s="5">
        <v>1</v>
      </c>
      <c r="Z37" s="441">
        <v>2</v>
      </c>
      <c r="AA37" s="309" t="str">
        <f t="shared" si="0"/>
        <v>GO78-4</v>
      </c>
      <c r="AB37" s="310">
        <f t="shared" si="1"/>
        <v>8</v>
      </c>
      <c r="AC37" s="311" t="s">
        <v>11</v>
      </c>
      <c r="AD37" s="311" t="s">
        <v>85</v>
      </c>
      <c r="AE37" s="322" t="s">
        <v>9</v>
      </c>
      <c r="AF37" s="5">
        <v>1</v>
      </c>
      <c r="AG37" s="341" t="s">
        <v>11</v>
      </c>
      <c r="AH37" s="308"/>
      <c r="AI37" s="345">
        <v>1</v>
      </c>
      <c r="AJ37" s="345">
        <v>1</v>
      </c>
      <c r="AK37" s="345">
        <v>2</v>
      </c>
      <c r="AL37" s="345"/>
    </row>
    <row r="38" spans="1:55" ht="15.75" thickBot="1" x14ac:dyDescent="0.3">
      <c r="A38" s="317" t="s">
        <v>285</v>
      </c>
      <c r="B38" s="318">
        <v>2</v>
      </c>
      <c r="C38" s="318">
        <v>31</v>
      </c>
      <c r="D38" s="306">
        <v>6.8333333333333357</v>
      </c>
      <c r="E38" s="305">
        <v>4</v>
      </c>
      <c r="G38" s="317" t="s">
        <v>285</v>
      </c>
      <c r="H38" s="318">
        <v>1</v>
      </c>
      <c r="I38" s="318">
        <v>12</v>
      </c>
      <c r="J38" s="307">
        <v>27.816666666666645</v>
      </c>
      <c r="K38" s="305">
        <v>4</v>
      </c>
      <c r="M38" s="317" t="s">
        <v>285</v>
      </c>
      <c r="N38" s="318">
        <v>2</v>
      </c>
      <c r="O38" s="318">
        <v>17</v>
      </c>
      <c r="P38" s="307">
        <v>27.149999999999928</v>
      </c>
      <c r="Q38" s="318">
        <v>4</v>
      </c>
      <c r="S38" s="317" t="s">
        <v>285</v>
      </c>
      <c r="T38" s="318">
        <v>2</v>
      </c>
      <c r="U38" s="318">
        <v>17</v>
      </c>
      <c r="V38" s="307">
        <v>27.149999999999928</v>
      </c>
      <c r="W38" s="5">
        <v>2</v>
      </c>
      <c r="Z38" s="441">
        <v>4</v>
      </c>
      <c r="AA38" s="309" t="str">
        <f t="shared" si="0"/>
        <v>VervinsO4</v>
      </c>
      <c r="AB38" s="310">
        <f t="shared" si="1"/>
        <v>14</v>
      </c>
      <c r="AC38" s="311" t="s">
        <v>91</v>
      </c>
      <c r="AD38" s="311" t="s">
        <v>85</v>
      </c>
      <c r="AE38" s="322" t="s">
        <v>9</v>
      </c>
      <c r="AF38" s="5">
        <v>3</v>
      </c>
      <c r="AG38" s="342" t="s">
        <v>91</v>
      </c>
      <c r="AH38" s="343"/>
      <c r="AI38" s="346">
        <v>1</v>
      </c>
      <c r="AJ38" s="346">
        <v>2</v>
      </c>
      <c r="AK38" s="346"/>
      <c r="AL38" s="346"/>
    </row>
    <row r="39" spans="1:55" s="446" customFormat="1" x14ac:dyDescent="0.25">
      <c r="A39" s="443" t="s">
        <v>10</v>
      </c>
      <c r="B39" s="444"/>
      <c r="C39" s="444"/>
      <c r="D39" s="445"/>
      <c r="E39" s="305"/>
      <c r="F39" s="5"/>
      <c r="G39" s="317" t="s">
        <v>10</v>
      </c>
      <c r="H39" s="318"/>
      <c r="I39" s="318"/>
      <c r="J39" s="307"/>
      <c r="K39" s="305"/>
      <c r="L39" s="305"/>
      <c r="M39" s="317" t="s">
        <v>10</v>
      </c>
      <c r="N39" s="318"/>
      <c r="O39" s="318"/>
      <c r="P39" s="307"/>
      <c r="Q39" s="318"/>
      <c r="R39" s="5"/>
      <c r="S39" s="317" t="s">
        <v>10</v>
      </c>
      <c r="T39" s="318"/>
      <c r="U39" s="318"/>
      <c r="V39" s="307"/>
      <c r="W39" s="5"/>
      <c r="X39" s="5"/>
      <c r="Y39" s="5"/>
      <c r="Z39" s="323"/>
      <c r="AA39" s="324"/>
      <c r="AB39" s="325"/>
      <c r="AC39" s="326"/>
      <c r="AD39" s="326"/>
      <c r="AE39" s="327"/>
      <c r="AF39" s="5">
        <v>5</v>
      </c>
      <c r="AG39" s="347" t="s">
        <v>152</v>
      </c>
      <c r="AH39" s="340"/>
      <c r="AI39" s="344">
        <v>1</v>
      </c>
      <c r="AJ39" s="349">
        <v>4</v>
      </c>
      <c r="AK39" s="344">
        <v>5</v>
      </c>
      <c r="AL39" s="350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</row>
    <row r="40" spans="1:55" ht="15.75" thickBot="1" x14ac:dyDescent="0.3">
      <c r="A40" s="317" t="s">
        <v>146</v>
      </c>
      <c r="B40" s="318">
        <v>2</v>
      </c>
      <c r="C40" s="318">
        <v>34</v>
      </c>
      <c r="D40" s="306">
        <v>6.2833333333334096</v>
      </c>
      <c r="E40" s="305">
        <v>2</v>
      </c>
      <c r="G40" s="317" t="s">
        <v>146</v>
      </c>
      <c r="H40" s="318">
        <v>1</v>
      </c>
      <c r="I40" s="318">
        <v>16</v>
      </c>
      <c r="J40" s="306">
        <v>42.183333333333422</v>
      </c>
      <c r="K40" s="305">
        <v>5</v>
      </c>
      <c r="M40" s="317" t="s">
        <v>146</v>
      </c>
      <c r="N40" s="318">
        <v>2</v>
      </c>
      <c r="O40" s="318">
        <v>25</v>
      </c>
      <c r="P40" s="307">
        <v>31.333333333333329</v>
      </c>
      <c r="Q40" s="318">
        <v>3</v>
      </c>
      <c r="S40" s="317" t="s">
        <v>146</v>
      </c>
      <c r="T40" s="318">
        <v>2</v>
      </c>
      <c r="U40" s="318">
        <v>25</v>
      </c>
      <c r="V40" s="307">
        <v>31.333333333333329</v>
      </c>
      <c r="W40" s="5">
        <v>3</v>
      </c>
      <c r="Z40" s="441">
        <v>2</v>
      </c>
      <c r="AA40" s="309" t="str">
        <f t="shared" si="0"/>
        <v>ASQ'O 3</v>
      </c>
      <c r="AB40" s="310">
        <f>W40+Q40+K40+E40</f>
        <v>13</v>
      </c>
      <c r="AC40" s="311" t="s">
        <v>149</v>
      </c>
      <c r="AD40" s="311" t="s">
        <v>85</v>
      </c>
      <c r="AE40" s="322" t="s">
        <v>10</v>
      </c>
      <c r="AF40" s="5">
        <v>6</v>
      </c>
      <c r="AG40" s="348" t="s">
        <v>13</v>
      </c>
      <c r="AH40" s="343"/>
      <c r="AI40" s="346">
        <v>2</v>
      </c>
      <c r="AJ40" s="330">
        <v>2</v>
      </c>
      <c r="AK40" s="346">
        <v>6</v>
      </c>
      <c r="AL40" s="351"/>
    </row>
    <row r="41" spans="1:55" x14ac:dyDescent="0.25">
      <c r="A41" s="317" t="s">
        <v>235</v>
      </c>
      <c r="B41" s="318">
        <v>2</v>
      </c>
      <c r="C41" s="318">
        <v>34</v>
      </c>
      <c r="D41" s="306">
        <v>6.9499999999999673</v>
      </c>
      <c r="E41" s="305">
        <v>4</v>
      </c>
      <c r="G41" s="317" t="s">
        <v>235</v>
      </c>
      <c r="H41" s="318">
        <v>1</v>
      </c>
      <c r="I41" s="318"/>
      <c r="J41" s="307">
        <v>60</v>
      </c>
      <c r="K41" s="305">
        <v>10</v>
      </c>
      <c r="M41" s="317" t="s">
        <v>235</v>
      </c>
      <c r="N41" s="318">
        <v>2</v>
      </c>
      <c r="O41" s="318">
        <v>25</v>
      </c>
      <c r="P41" s="307">
        <v>39.550000000000111</v>
      </c>
      <c r="Q41" s="318">
        <v>4</v>
      </c>
      <c r="S41" s="317" t="s">
        <v>235</v>
      </c>
      <c r="T41" s="318">
        <v>2</v>
      </c>
      <c r="U41" s="318">
        <v>25</v>
      </c>
      <c r="V41" s="307">
        <v>39.550000000000111</v>
      </c>
      <c r="W41" s="5">
        <v>6</v>
      </c>
      <c r="Z41" s="441">
        <v>7</v>
      </c>
      <c r="AA41" s="309" t="str">
        <f t="shared" si="0"/>
        <v>B77 7</v>
      </c>
      <c r="AB41" s="310">
        <f t="shared" ref="AB41:AB47" si="4">W41+Q41+K41+E41</f>
        <v>24</v>
      </c>
      <c r="AC41" s="311" t="s">
        <v>12</v>
      </c>
      <c r="AD41" s="311" t="s">
        <v>85</v>
      </c>
      <c r="AE41" s="322" t="s">
        <v>10</v>
      </c>
    </row>
    <row r="42" spans="1:55" ht="14.25" customHeight="1" x14ac:dyDescent="0.25">
      <c r="A42" s="317" t="s">
        <v>452</v>
      </c>
      <c r="B42" s="318">
        <v>1</v>
      </c>
      <c r="C42" s="318">
        <v>17</v>
      </c>
      <c r="D42" s="306">
        <v>3.4500000000000597</v>
      </c>
      <c r="E42" s="305">
        <v>10</v>
      </c>
      <c r="G42" s="317" t="s">
        <v>452</v>
      </c>
      <c r="H42" s="318">
        <v>1</v>
      </c>
      <c r="I42" s="318"/>
      <c r="J42" s="307">
        <v>60</v>
      </c>
      <c r="K42" s="305">
        <v>10</v>
      </c>
      <c r="M42" s="317" t="s">
        <v>452</v>
      </c>
      <c r="N42" s="318">
        <v>1</v>
      </c>
      <c r="O42" s="318">
        <v>10</v>
      </c>
      <c r="P42" s="307">
        <v>33.500000000000121</v>
      </c>
      <c r="Q42" s="318">
        <v>5</v>
      </c>
      <c r="S42" s="317" t="s">
        <v>452</v>
      </c>
      <c r="T42" s="318">
        <v>1</v>
      </c>
      <c r="U42" s="318">
        <v>10</v>
      </c>
      <c r="V42" s="307">
        <v>33.500000000000121</v>
      </c>
      <c r="Z42" s="447"/>
      <c r="AA42" s="309" t="str">
        <f t="shared" si="0"/>
        <v>COLE1</v>
      </c>
      <c r="AB42" s="310">
        <f t="shared" si="4"/>
        <v>25</v>
      </c>
      <c r="AC42" s="311" t="s">
        <v>13</v>
      </c>
      <c r="AD42" s="311" t="s">
        <v>85</v>
      </c>
      <c r="AE42" s="322" t="s">
        <v>10</v>
      </c>
    </row>
    <row r="43" spans="1:55" x14ac:dyDescent="0.25">
      <c r="A43" s="317" t="s">
        <v>154</v>
      </c>
      <c r="B43" s="318">
        <v>2</v>
      </c>
      <c r="C43" s="318">
        <v>27</v>
      </c>
      <c r="D43" s="306">
        <v>6.0333333333333705</v>
      </c>
      <c r="E43" s="305">
        <v>10</v>
      </c>
      <c r="G43" s="317" t="s">
        <v>154</v>
      </c>
      <c r="H43" s="318">
        <v>1</v>
      </c>
      <c r="I43" s="318">
        <v>16</v>
      </c>
      <c r="J43" s="307">
        <v>33.850000000000016</v>
      </c>
      <c r="K43" s="305">
        <v>3</v>
      </c>
      <c r="M43" s="317" t="s">
        <v>154</v>
      </c>
      <c r="N43" s="318">
        <v>2</v>
      </c>
      <c r="O43" s="318">
        <v>35</v>
      </c>
      <c r="P43" s="307">
        <v>29.883333333333422</v>
      </c>
      <c r="Q43" s="305">
        <v>1</v>
      </c>
      <c r="S43" s="317" t="s">
        <v>154</v>
      </c>
      <c r="T43" s="318">
        <v>2</v>
      </c>
      <c r="U43" s="318">
        <v>35</v>
      </c>
      <c r="V43" s="307">
        <v>29.883333333333422</v>
      </c>
      <c r="W43" s="5">
        <v>10</v>
      </c>
      <c r="Z43" s="441">
        <v>6</v>
      </c>
      <c r="AA43" s="309" t="str">
        <f t="shared" si="0"/>
        <v>GO78-1</v>
      </c>
      <c r="AB43" s="310">
        <f t="shared" si="4"/>
        <v>24</v>
      </c>
      <c r="AC43" s="311" t="s">
        <v>11</v>
      </c>
      <c r="AD43" s="311" t="s">
        <v>85</v>
      </c>
      <c r="AE43" s="322" t="s">
        <v>10</v>
      </c>
    </row>
    <row r="44" spans="1:55" x14ac:dyDescent="0.25">
      <c r="A44" s="317" t="s">
        <v>155</v>
      </c>
      <c r="B44" s="318">
        <v>2</v>
      </c>
      <c r="C44" s="318">
        <v>34</v>
      </c>
      <c r="D44" s="306">
        <v>7.4500000000002053</v>
      </c>
      <c r="E44" s="305">
        <v>5</v>
      </c>
      <c r="G44" s="317" t="s">
        <v>155</v>
      </c>
      <c r="H44" s="318">
        <v>1</v>
      </c>
      <c r="I44" s="318">
        <v>17</v>
      </c>
      <c r="J44" s="307">
        <v>45.500000000000078</v>
      </c>
      <c r="K44" s="305">
        <v>6</v>
      </c>
      <c r="M44" s="317" t="s">
        <v>155</v>
      </c>
      <c r="N44" s="318">
        <v>2</v>
      </c>
      <c r="O44" s="318">
        <v>24</v>
      </c>
      <c r="P44" s="307">
        <v>35.383333333333482</v>
      </c>
      <c r="Q44" s="318">
        <v>7</v>
      </c>
      <c r="S44" s="317" t="s">
        <v>155</v>
      </c>
      <c r="T44" s="318">
        <v>2</v>
      </c>
      <c r="U44" s="318">
        <v>24</v>
      </c>
      <c r="V44" s="307">
        <v>35.383333333333482</v>
      </c>
      <c r="W44" s="5">
        <v>5</v>
      </c>
      <c r="Z44" s="441">
        <v>5</v>
      </c>
      <c r="AA44" s="309" t="str">
        <f t="shared" si="0"/>
        <v>GO78-2</v>
      </c>
      <c r="AB44" s="310">
        <f t="shared" si="4"/>
        <v>23</v>
      </c>
      <c r="AC44" s="311" t="s">
        <v>11</v>
      </c>
      <c r="AD44" s="311" t="s">
        <v>85</v>
      </c>
      <c r="AE44" s="322" t="s">
        <v>10</v>
      </c>
    </row>
    <row r="45" spans="1:55" x14ac:dyDescent="0.25">
      <c r="A45" s="317" t="s">
        <v>209</v>
      </c>
      <c r="B45" s="318">
        <v>1</v>
      </c>
      <c r="C45" s="318">
        <v>17</v>
      </c>
      <c r="D45" s="306">
        <v>2.800000000000118</v>
      </c>
      <c r="E45" s="305">
        <v>10</v>
      </c>
      <c r="G45" s="317" t="s">
        <v>209</v>
      </c>
      <c r="H45" s="318">
        <v>1</v>
      </c>
      <c r="I45" s="318">
        <v>17</v>
      </c>
      <c r="J45" s="307">
        <v>31.266666666666705</v>
      </c>
      <c r="K45" s="305">
        <v>2</v>
      </c>
      <c r="M45" s="317" t="s">
        <v>209</v>
      </c>
      <c r="N45" s="318">
        <v>2</v>
      </c>
      <c r="O45" s="318">
        <v>24</v>
      </c>
      <c r="P45" s="307">
        <v>30.816666666666634</v>
      </c>
      <c r="Q45" s="318">
        <v>6</v>
      </c>
      <c r="S45" s="317" t="s">
        <v>209</v>
      </c>
      <c r="T45" s="318">
        <v>2</v>
      </c>
      <c r="U45" s="318">
        <v>24</v>
      </c>
      <c r="V45" s="307">
        <v>30.816666666666634</v>
      </c>
      <c r="W45" s="5">
        <v>4</v>
      </c>
      <c r="Z45" s="441">
        <v>4</v>
      </c>
      <c r="AA45" s="309" t="str">
        <f t="shared" si="0"/>
        <v>TSO 2</v>
      </c>
      <c r="AB45" s="310">
        <f t="shared" si="4"/>
        <v>22</v>
      </c>
      <c r="AC45" s="311" t="s">
        <v>152</v>
      </c>
      <c r="AD45" s="311" t="s">
        <v>85</v>
      </c>
      <c r="AE45" s="322" t="s">
        <v>10</v>
      </c>
    </row>
    <row r="46" spans="1:55" x14ac:dyDescent="0.25">
      <c r="A46" s="317" t="s">
        <v>210</v>
      </c>
      <c r="B46" s="318">
        <v>2</v>
      </c>
      <c r="C46" s="318">
        <v>34</v>
      </c>
      <c r="D46" s="306">
        <v>5.5000000000002203</v>
      </c>
      <c r="E46" s="305">
        <v>1</v>
      </c>
      <c r="G46" s="317" t="s">
        <v>210</v>
      </c>
      <c r="H46" s="318">
        <v>1</v>
      </c>
      <c r="I46" s="318">
        <v>16</v>
      </c>
      <c r="J46" s="307">
        <v>25.316666666666734</v>
      </c>
      <c r="K46" s="305">
        <v>1</v>
      </c>
      <c r="M46" s="317" t="s">
        <v>210</v>
      </c>
      <c r="N46" s="318">
        <v>2</v>
      </c>
      <c r="O46" s="318">
        <v>25</v>
      </c>
      <c r="P46" s="307">
        <v>21.099999999999941</v>
      </c>
      <c r="Q46" s="318">
        <v>2</v>
      </c>
      <c r="S46" s="317" t="s">
        <v>210</v>
      </c>
      <c r="T46" s="318">
        <v>2</v>
      </c>
      <c r="U46" s="318">
        <v>25</v>
      </c>
      <c r="V46" s="307">
        <v>21.099999999999941</v>
      </c>
      <c r="W46" s="5">
        <v>1</v>
      </c>
      <c r="Z46" s="441">
        <v>1</v>
      </c>
      <c r="AA46" s="309" t="str">
        <f t="shared" si="0"/>
        <v>TSO 3</v>
      </c>
      <c r="AB46" s="310">
        <f t="shared" si="4"/>
        <v>5</v>
      </c>
      <c r="AC46" s="311" t="s">
        <v>152</v>
      </c>
      <c r="AD46" s="311" t="s">
        <v>85</v>
      </c>
      <c r="AE46" s="322" t="s">
        <v>10</v>
      </c>
    </row>
    <row r="47" spans="1:55" x14ac:dyDescent="0.25">
      <c r="A47" s="317" t="s">
        <v>289</v>
      </c>
      <c r="B47" s="318">
        <v>2</v>
      </c>
      <c r="C47" s="318">
        <v>34</v>
      </c>
      <c r="D47" s="306">
        <v>6.4999999999997371</v>
      </c>
      <c r="E47" s="305">
        <v>3</v>
      </c>
      <c r="G47" s="317" t="s">
        <v>289</v>
      </c>
      <c r="H47" s="318">
        <v>1</v>
      </c>
      <c r="I47" s="318">
        <v>16</v>
      </c>
      <c r="J47" s="307">
        <v>36.166666666666671</v>
      </c>
      <c r="K47" s="305">
        <v>4</v>
      </c>
      <c r="M47" s="317" t="s">
        <v>289</v>
      </c>
      <c r="N47" s="318">
        <v>2</v>
      </c>
      <c r="O47" s="318">
        <v>24</v>
      </c>
      <c r="P47" s="307">
        <v>25.266666666666726</v>
      </c>
      <c r="Q47" s="318">
        <v>5</v>
      </c>
      <c r="S47" s="317" t="s">
        <v>289</v>
      </c>
      <c r="T47" s="318">
        <v>2</v>
      </c>
      <c r="U47" s="318">
        <v>24</v>
      </c>
      <c r="V47" s="307">
        <v>25.266666666666726</v>
      </c>
      <c r="W47" s="5">
        <v>2</v>
      </c>
      <c r="Z47" s="441">
        <v>3</v>
      </c>
      <c r="AA47" s="309" t="str">
        <f t="shared" si="0"/>
        <v>VervinsO8</v>
      </c>
      <c r="AB47" s="310">
        <f t="shared" si="4"/>
        <v>14</v>
      </c>
      <c r="AC47" s="311" t="s">
        <v>91</v>
      </c>
      <c r="AD47" s="311" t="s">
        <v>85</v>
      </c>
      <c r="AE47" s="322" t="s">
        <v>10</v>
      </c>
    </row>
    <row r="48" spans="1:55" ht="15.75" thickBot="1" x14ac:dyDescent="0.3">
      <c r="A48" s="317" t="s">
        <v>151</v>
      </c>
      <c r="B48" s="318"/>
      <c r="C48" s="318"/>
      <c r="E48" s="305"/>
      <c r="G48" s="317" t="s">
        <v>151</v>
      </c>
      <c r="H48" s="318"/>
      <c r="I48" s="318"/>
      <c r="J48" s="307"/>
      <c r="K48" s="305"/>
      <c r="M48" s="317" t="s">
        <v>151</v>
      </c>
      <c r="N48" s="318"/>
      <c r="O48" s="318"/>
      <c r="P48" s="307"/>
      <c r="Q48" s="318"/>
      <c r="S48" s="317" t="s">
        <v>151</v>
      </c>
      <c r="T48" s="318"/>
      <c r="U48" s="318"/>
      <c r="V48" s="307"/>
      <c r="Z48" s="328"/>
      <c r="AA48" s="329"/>
      <c r="AB48" s="330"/>
      <c r="AC48" s="331"/>
      <c r="AD48" s="331"/>
      <c r="AE48" s="332"/>
    </row>
    <row r="49" spans="1:55" s="446" customFormat="1" x14ac:dyDescent="0.25">
      <c r="A49" s="443" t="s">
        <v>8</v>
      </c>
      <c r="B49" s="444"/>
      <c r="C49" s="444"/>
      <c r="D49" s="445"/>
      <c r="E49" s="5"/>
      <c r="F49" s="5"/>
      <c r="G49" s="317" t="s">
        <v>8</v>
      </c>
      <c r="H49" s="318"/>
      <c r="I49" s="318"/>
      <c r="J49" s="307"/>
      <c r="K49" s="305"/>
      <c r="L49" s="305"/>
      <c r="M49" s="317" t="s">
        <v>8</v>
      </c>
      <c r="N49" s="318"/>
      <c r="O49" s="318"/>
      <c r="P49" s="307"/>
      <c r="Q49" s="318"/>
      <c r="R49" s="5"/>
      <c r="S49" s="317" t="s">
        <v>8</v>
      </c>
      <c r="T49" s="318"/>
      <c r="U49" s="318"/>
      <c r="V49" s="307"/>
      <c r="W49" s="5"/>
      <c r="X49" s="5"/>
      <c r="Y49" s="5"/>
      <c r="Z49" s="319"/>
      <c r="AA49" s="333"/>
      <c r="AB49" s="334"/>
      <c r="AC49" s="335"/>
      <c r="AD49" s="335"/>
      <c r="AE49" s="336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</row>
    <row r="50" spans="1:55" x14ac:dyDescent="0.25">
      <c r="A50" s="317" t="s">
        <v>162</v>
      </c>
      <c r="B50" s="318">
        <v>1</v>
      </c>
      <c r="C50" s="318">
        <v>17</v>
      </c>
      <c r="D50" s="306">
        <v>8.4600000000000009</v>
      </c>
      <c r="E50" s="305">
        <v>10</v>
      </c>
      <c r="G50" s="317" t="s">
        <v>162</v>
      </c>
      <c r="H50" s="318">
        <v>1</v>
      </c>
      <c r="I50" s="318">
        <v>12</v>
      </c>
      <c r="J50" s="307">
        <v>31.916666666666647</v>
      </c>
      <c r="K50" s="305">
        <v>2</v>
      </c>
      <c r="M50" s="317" t="s">
        <v>162</v>
      </c>
      <c r="N50" s="318">
        <v>2</v>
      </c>
      <c r="O50" s="318">
        <v>17</v>
      </c>
      <c r="P50" s="307">
        <v>46.183333333333408</v>
      </c>
      <c r="Q50" s="318">
        <v>2</v>
      </c>
      <c r="S50" s="317" t="s">
        <v>162</v>
      </c>
      <c r="T50" s="318">
        <v>2</v>
      </c>
      <c r="U50" s="318">
        <v>17</v>
      </c>
      <c r="V50" s="307">
        <v>46.183333333333408</v>
      </c>
      <c r="W50" s="5">
        <v>2</v>
      </c>
      <c r="Z50" s="441">
        <v>1</v>
      </c>
      <c r="AA50" s="309" t="str">
        <f t="shared" si="0"/>
        <v>GO78-9</v>
      </c>
      <c r="AB50" s="310">
        <f>W50+Q50+K50+E46</f>
        <v>7</v>
      </c>
      <c r="AC50" s="311" t="s">
        <v>11</v>
      </c>
      <c r="AD50" s="311" t="s">
        <v>86</v>
      </c>
      <c r="AE50" s="322" t="s">
        <v>8</v>
      </c>
    </row>
    <row r="51" spans="1:55" x14ac:dyDescent="0.25">
      <c r="A51" s="317" t="s">
        <v>214</v>
      </c>
      <c r="B51" s="318">
        <v>2</v>
      </c>
      <c r="C51" s="318">
        <v>34</v>
      </c>
      <c r="D51" s="306">
        <v>8.6166666666666814</v>
      </c>
      <c r="E51" s="305">
        <v>2</v>
      </c>
      <c r="G51" s="317" t="s">
        <v>214</v>
      </c>
      <c r="H51" s="318">
        <v>1</v>
      </c>
      <c r="I51" s="318">
        <v>12</v>
      </c>
      <c r="J51" s="307">
        <v>20.299999999999976</v>
      </c>
      <c r="K51" s="305">
        <v>1</v>
      </c>
      <c r="M51" s="317" t="s">
        <v>214</v>
      </c>
      <c r="N51" s="318">
        <v>2</v>
      </c>
      <c r="O51" s="318">
        <v>18</v>
      </c>
      <c r="P51" s="307">
        <v>42.616666666666561</v>
      </c>
      <c r="Q51" s="318">
        <v>1</v>
      </c>
      <c r="S51" s="317" t="s">
        <v>214</v>
      </c>
      <c r="T51" s="318">
        <v>2</v>
      </c>
      <c r="U51" s="318">
        <v>18</v>
      </c>
      <c r="V51" s="307">
        <v>42.616666666666561</v>
      </c>
      <c r="W51" s="5">
        <v>3</v>
      </c>
      <c r="Z51" s="441">
        <v>2</v>
      </c>
      <c r="AA51" s="309" t="str">
        <f t="shared" si="0"/>
        <v>TOMBALISE</v>
      </c>
      <c r="AB51" s="310">
        <f>W51+Q51+K51+E47</f>
        <v>8</v>
      </c>
      <c r="AD51" s="311" t="s">
        <v>86</v>
      </c>
      <c r="AE51" s="322" t="s">
        <v>8</v>
      </c>
    </row>
    <row r="52" spans="1:55" x14ac:dyDescent="0.25">
      <c r="A52" s="317" t="s">
        <v>148</v>
      </c>
      <c r="B52" s="318">
        <v>2</v>
      </c>
      <c r="C52" s="318">
        <v>34</v>
      </c>
      <c r="D52" s="306">
        <v>5.8999999999999631</v>
      </c>
      <c r="E52" s="305">
        <v>1</v>
      </c>
      <c r="G52" s="317" t="s">
        <v>148</v>
      </c>
      <c r="H52" s="318">
        <v>1</v>
      </c>
      <c r="I52" s="318"/>
      <c r="J52" s="307">
        <v>60</v>
      </c>
      <c r="K52" s="305">
        <v>10</v>
      </c>
      <c r="M52" s="317" t="s">
        <v>148</v>
      </c>
      <c r="N52" s="318">
        <v>2</v>
      </c>
      <c r="O52" s="318">
        <v>16</v>
      </c>
      <c r="P52" s="307">
        <v>21.249999999999964</v>
      </c>
      <c r="Q52" s="318">
        <v>3</v>
      </c>
      <c r="S52" s="317" t="s">
        <v>148</v>
      </c>
      <c r="T52" s="318">
        <v>2</v>
      </c>
      <c r="U52" s="318">
        <v>16</v>
      </c>
      <c r="V52" s="307">
        <v>21.249999999999964</v>
      </c>
      <c r="W52" s="5">
        <v>1</v>
      </c>
      <c r="Z52" s="441">
        <v>3</v>
      </c>
      <c r="AA52" s="309" t="str">
        <f t="shared" si="0"/>
        <v>TSO-ASQ'O 1</v>
      </c>
      <c r="AB52" s="310">
        <f>W52+Q52+K52+E48</f>
        <v>14</v>
      </c>
      <c r="AD52" s="311" t="s">
        <v>86</v>
      </c>
      <c r="AE52" s="322" t="s">
        <v>8</v>
      </c>
    </row>
    <row r="53" spans="1:55" s="446" customFormat="1" x14ac:dyDescent="0.25">
      <c r="A53" s="443" t="s">
        <v>9</v>
      </c>
      <c r="B53" s="444"/>
      <c r="C53" s="444"/>
      <c r="D53" s="445"/>
      <c r="E53" s="305"/>
      <c r="F53" s="5"/>
      <c r="G53" s="317" t="s">
        <v>9</v>
      </c>
      <c r="H53" s="318"/>
      <c r="I53" s="318"/>
      <c r="J53" s="307"/>
      <c r="K53" s="305"/>
      <c r="L53" s="305"/>
      <c r="M53" s="317" t="s">
        <v>9</v>
      </c>
      <c r="N53" s="318"/>
      <c r="O53" s="318"/>
      <c r="P53" s="307"/>
      <c r="Q53" s="305"/>
      <c r="R53" s="5"/>
      <c r="S53" s="317" t="s">
        <v>9</v>
      </c>
      <c r="T53" s="318"/>
      <c r="U53" s="318"/>
      <c r="V53" s="307"/>
      <c r="W53" s="5"/>
      <c r="X53" s="5"/>
      <c r="Y53" s="5"/>
      <c r="Z53" s="323"/>
      <c r="AA53" s="324"/>
      <c r="AB53" s="325"/>
      <c r="AC53" s="326"/>
      <c r="AD53" s="326"/>
      <c r="AE53" s="327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</row>
    <row r="54" spans="1:55" x14ac:dyDescent="0.25">
      <c r="A54" s="317" t="s">
        <v>223</v>
      </c>
      <c r="B54" s="318">
        <v>2</v>
      </c>
      <c r="C54" s="318">
        <v>32</v>
      </c>
      <c r="D54" s="306">
        <v>8.6166666666666814</v>
      </c>
      <c r="E54" s="305">
        <v>1</v>
      </c>
      <c r="G54" s="317" t="s">
        <v>223</v>
      </c>
      <c r="H54" s="318">
        <v>1</v>
      </c>
      <c r="I54" s="318">
        <v>12</v>
      </c>
      <c r="J54" s="307">
        <v>36.216666666666839</v>
      </c>
      <c r="K54" s="305">
        <v>1</v>
      </c>
      <c r="M54" s="317" t="s">
        <v>223</v>
      </c>
      <c r="N54" s="318">
        <v>2</v>
      </c>
      <c r="O54" s="318">
        <v>25</v>
      </c>
      <c r="P54" s="307">
        <v>42.383333333333297</v>
      </c>
      <c r="Q54" s="305">
        <v>1</v>
      </c>
      <c r="S54" s="317" t="s">
        <v>223</v>
      </c>
      <c r="T54" s="318">
        <v>2</v>
      </c>
      <c r="U54" s="318">
        <v>25</v>
      </c>
      <c r="V54" s="307">
        <v>42.383333333333297</v>
      </c>
      <c r="W54" s="5">
        <v>10</v>
      </c>
      <c r="Z54" s="441">
        <v>1</v>
      </c>
      <c r="AA54" s="309" t="str">
        <f t="shared" si="0"/>
        <v>B77 3</v>
      </c>
      <c r="AB54" s="310">
        <f t="shared" si="1"/>
        <v>13</v>
      </c>
      <c r="AC54" s="311" t="s">
        <v>12</v>
      </c>
      <c r="AD54" s="311" t="s">
        <v>86</v>
      </c>
      <c r="AE54" s="322" t="s">
        <v>9</v>
      </c>
      <c r="AF54" s="5" t="s">
        <v>942</v>
      </c>
    </row>
    <row r="55" spans="1:55" s="446" customFormat="1" x14ac:dyDescent="0.25">
      <c r="A55" s="443" t="s">
        <v>10</v>
      </c>
      <c r="B55" s="444"/>
      <c r="C55" s="444"/>
      <c r="D55" s="445"/>
      <c r="E55" s="5"/>
      <c r="F55" s="5"/>
      <c r="G55" s="317" t="s">
        <v>10</v>
      </c>
      <c r="H55" s="318"/>
      <c r="I55" s="318"/>
      <c r="J55" s="307"/>
      <c r="K55" s="305"/>
      <c r="L55" s="305"/>
      <c r="M55" s="317" t="s">
        <v>10</v>
      </c>
      <c r="N55" s="318"/>
      <c r="O55" s="318"/>
      <c r="P55" s="307"/>
      <c r="Q55" s="318"/>
      <c r="R55" s="5"/>
      <c r="S55" s="317" t="s">
        <v>10</v>
      </c>
      <c r="T55" s="318"/>
      <c r="U55" s="318"/>
      <c r="V55" s="307"/>
      <c r="W55" s="5"/>
      <c r="X55" s="5"/>
      <c r="Y55" s="5"/>
      <c r="Z55" s="323"/>
      <c r="AA55" s="324"/>
      <c r="AB55" s="325"/>
      <c r="AC55" s="326"/>
      <c r="AD55" s="326"/>
      <c r="AE55" s="327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</row>
    <row r="56" spans="1:55" ht="15.75" thickBot="1" x14ac:dyDescent="0.3">
      <c r="A56" s="317" t="s">
        <v>226</v>
      </c>
      <c r="B56" s="318">
        <v>2</v>
      </c>
      <c r="C56" s="318">
        <v>31</v>
      </c>
      <c r="D56" s="306">
        <v>7.3000000000001819</v>
      </c>
      <c r="E56" s="305">
        <v>1</v>
      </c>
      <c r="G56" s="317" t="s">
        <v>226</v>
      </c>
      <c r="H56" s="318">
        <v>1</v>
      </c>
      <c r="I56" s="318">
        <v>13</v>
      </c>
      <c r="J56" s="307">
        <v>33.649999999999984</v>
      </c>
      <c r="K56" s="305">
        <v>1</v>
      </c>
      <c r="M56" s="317" t="s">
        <v>226</v>
      </c>
      <c r="N56" s="318">
        <v>2</v>
      </c>
      <c r="O56" s="318">
        <v>19</v>
      </c>
      <c r="P56" s="307">
        <v>43.949999999999996</v>
      </c>
      <c r="Q56" s="318">
        <v>1</v>
      </c>
      <c r="S56" s="317" t="s">
        <v>226</v>
      </c>
      <c r="T56" s="318">
        <v>2</v>
      </c>
      <c r="U56" s="318">
        <v>19</v>
      </c>
      <c r="V56" s="307">
        <v>43.949999999999996</v>
      </c>
      <c r="W56" s="5">
        <v>1</v>
      </c>
      <c r="Z56" s="442">
        <v>1</v>
      </c>
      <c r="AA56" s="329" t="str">
        <f t="shared" si="0"/>
        <v>B77 4</v>
      </c>
      <c r="AB56" s="330">
        <f>W56+Q56+K56+E51</f>
        <v>5</v>
      </c>
      <c r="AC56" s="331" t="s">
        <v>12</v>
      </c>
      <c r="AD56" s="331" t="s">
        <v>86</v>
      </c>
      <c r="AE56" s="332" t="s">
        <v>10</v>
      </c>
    </row>
    <row r="57" spans="1:55" x14ac:dyDescent="0.25">
      <c r="A57" s="4"/>
      <c r="B57" s="4"/>
      <c r="C57" s="4"/>
      <c r="D57" s="4"/>
      <c r="H57" s="5"/>
      <c r="K57" s="305"/>
      <c r="Q57" s="318"/>
    </row>
    <row r="58" spans="1:55" x14ac:dyDescent="0.25">
      <c r="A58" s="4"/>
      <c r="B58" s="4"/>
      <c r="C58" s="4"/>
      <c r="D58" s="4"/>
      <c r="E58" s="305"/>
      <c r="H58" s="5"/>
      <c r="K58" s="305"/>
      <c r="Q58" s="305"/>
    </row>
    <row r="59" spans="1:55" x14ac:dyDescent="0.25">
      <c r="A59" s="4"/>
      <c r="B59" s="4"/>
      <c r="C59" s="4"/>
      <c r="D59" s="4"/>
      <c r="E59" s="305"/>
      <c r="H59" s="5"/>
      <c r="K59" s="305"/>
      <c r="Q59" s="318"/>
    </row>
    <row r="60" spans="1:55" x14ac:dyDescent="0.25">
      <c r="A60" s="4"/>
      <c r="B60" s="4"/>
      <c r="C60" s="4"/>
      <c r="D60" s="4"/>
      <c r="E60" s="305"/>
      <c r="H60" s="5"/>
      <c r="K60" s="305"/>
      <c r="Q60" s="318"/>
    </row>
    <row r="61" spans="1:55" x14ac:dyDescent="0.25">
      <c r="A61" s="4"/>
      <c r="B61" s="4"/>
      <c r="C61" s="4"/>
      <c r="D61" s="4"/>
      <c r="E61" s="305"/>
      <c r="H61" s="5"/>
      <c r="K61" s="305"/>
      <c r="Q61" s="318"/>
    </row>
    <row r="62" spans="1:55" x14ac:dyDescent="0.25">
      <c r="A62" s="4"/>
      <c r="B62" s="4"/>
      <c r="C62" s="4"/>
      <c r="D62" s="4"/>
      <c r="E62" s="305"/>
      <c r="H62" s="5"/>
      <c r="K62" s="305"/>
      <c r="Q62" s="305"/>
    </row>
    <row r="63" spans="1:55" x14ac:dyDescent="0.25">
      <c r="A63" s="4"/>
      <c r="B63" s="4"/>
      <c r="C63" s="4"/>
      <c r="D63" s="4"/>
      <c r="E63" s="305"/>
      <c r="H63" s="5"/>
      <c r="K63" s="305"/>
      <c r="Q63" s="318"/>
    </row>
    <row r="64" spans="1:55" x14ac:dyDescent="0.25">
      <c r="A64" s="4"/>
      <c r="B64" s="4"/>
      <c r="C64" s="4"/>
      <c r="D64" s="4"/>
      <c r="E64" s="305"/>
      <c r="H64" s="5"/>
      <c r="K64" s="305"/>
      <c r="Q64" s="318"/>
    </row>
    <row r="66" spans="1:1" x14ac:dyDescent="0.25">
      <c r="A66" s="337"/>
    </row>
    <row r="67" spans="1:1" x14ac:dyDescent="0.25">
      <c r="A67" s="317"/>
    </row>
    <row r="68" spans="1:1" x14ac:dyDescent="0.25">
      <c r="A68" s="317"/>
    </row>
    <row r="69" spans="1:1" x14ac:dyDescent="0.25">
      <c r="A69" s="337"/>
    </row>
    <row r="70" spans="1:1" x14ac:dyDescent="0.25">
      <c r="A70" s="317"/>
    </row>
    <row r="71" spans="1:1" x14ac:dyDescent="0.25">
      <c r="A71" s="317"/>
    </row>
    <row r="72" spans="1:1" x14ac:dyDescent="0.25">
      <c r="A72" s="317"/>
    </row>
    <row r="73" spans="1:1" x14ac:dyDescent="0.25">
      <c r="A73" s="337"/>
    </row>
    <row r="74" spans="1:1" x14ac:dyDescent="0.25">
      <c r="A74" s="317"/>
    </row>
    <row r="75" spans="1:1" x14ac:dyDescent="0.25">
      <c r="A75" s="317"/>
    </row>
    <row r="76" spans="1:1" x14ac:dyDescent="0.25">
      <c r="A76" s="317"/>
    </row>
    <row r="77" spans="1:1" x14ac:dyDescent="0.25">
      <c r="A77" s="338"/>
    </row>
    <row r="78" spans="1:1" x14ac:dyDescent="0.25">
      <c r="A78" s="337"/>
    </row>
    <row r="79" spans="1:1" x14ac:dyDescent="0.25">
      <c r="A79" s="317"/>
    </row>
    <row r="80" spans="1:1" x14ac:dyDescent="0.25">
      <c r="A80" s="317"/>
    </row>
    <row r="81" spans="1:1" x14ac:dyDescent="0.25">
      <c r="A81" s="317"/>
    </row>
    <row r="82" spans="1:1" x14ac:dyDescent="0.25">
      <c r="A82" s="317"/>
    </row>
    <row r="83" spans="1:1" x14ac:dyDescent="0.25">
      <c r="A83" s="337"/>
    </row>
    <row r="84" spans="1:1" x14ac:dyDescent="0.25">
      <c r="A84" s="317"/>
    </row>
    <row r="85" spans="1:1" x14ac:dyDescent="0.25">
      <c r="A85" s="317"/>
    </row>
    <row r="86" spans="1:1" x14ac:dyDescent="0.25">
      <c r="A86" s="317"/>
    </row>
    <row r="87" spans="1:1" x14ac:dyDescent="0.25">
      <c r="A87" s="317"/>
    </row>
    <row r="88" spans="1:1" x14ac:dyDescent="0.25">
      <c r="A88" s="337"/>
    </row>
    <row r="89" spans="1:1" x14ac:dyDescent="0.25">
      <c r="A89" s="317"/>
    </row>
    <row r="90" spans="1:1" x14ac:dyDescent="0.25">
      <c r="A90" s="317"/>
    </row>
    <row r="91" spans="1:1" x14ac:dyDescent="0.25">
      <c r="A91" s="317"/>
    </row>
    <row r="92" spans="1:1" x14ac:dyDescent="0.25">
      <c r="A92" s="317"/>
    </row>
    <row r="93" spans="1:1" x14ac:dyDescent="0.25">
      <c r="A93" s="317"/>
    </row>
    <row r="94" spans="1:1" x14ac:dyDescent="0.25">
      <c r="A94" s="317"/>
    </row>
    <row r="95" spans="1:1" x14ac:dyDescent="0.25">
      <c r="A95" s="338"/>
    </row>
    <row r="96" spans="1:1" x14ac:dyDescent="0.25">
      <c r="A96" s="337"/>
    </row>
    <row r="97" spans="1:1" x14ac:dyDescent="0.25">
      <c r="A97" s="317"/>
    </row>
    <row r="98" spans="1:1" x14ac:dyDescent="0.25">
      <c r="A98" s="317"/>
    </row>
    <row r="99" spans="1:1" x14ac:dyDescent="0.25">
      <c r="A99" s="337"/>
    </row>
    <row r="100" spans="1:1" x14ac:dyDescent="0.25">
      <c r="A100" s="317"/>
    </row>
    <row r="101" spans="1:1" x14ac:dyDescent="0.25">
      <c r="A101" s="317"/>
    </row>
    <row r="102" spans="1:1" x14ac:dyDescent="0.25">
      <c r="A102" s="317"/>
    </row>
    <row r="103" spans="1:1" x14ac:dyDescent="0.25">
      <c r="A103" s="317"/>
    </row>
    <row r="104" spans="1:1" x14ac:dyDescent="0.25">
      <c r="A104" s="317"/>
    </row>
    <row r="105" spans="1:1" x14ac:dyDescent="0.25">
      <c r="A105" s="337"/>
    </row>
    <row r="106" spans="1:1" x14ac:dyDescent="0.25">
      <c r="A106" s="317"/>
    </row>
    <row r="107" spans="1:1" x14ac:dyDescent="0.25">
      <c r="A107" s="317"/>
    </row>
    <row r="108" spans="1:1" x14ac:dyDescent="0.25">
      <c r="A108" s="317"/>
    </row>
    <row r="109" spans="1:1" x14ac:dyDescent="0.25">
      <c r="A109" s="317"/>
    </row>
    <row r="110" spans="1:1" x14ac:dyDescent="0.25">
      <c r="A110" s="317"/>
    </row>
    <row r="111" spans="1:1" x14ac:dyDescent="0.25">
      <c r="A111" s="317"/>
    </row>
    <row r="112" spans="1:1" x14ac:dyDescent="0.25">
      <c r="A112" s="317"/>
    </row>
    <row r="113" spans="1:1" x14ac:dyDescent="0.25">
      <c r="A113" s="338"/>
    </row>
    <row r="114" spans="1:1" x14ac:dyDescent="0.25">
      <c r="A114" s="337"/>
    </row>
    <row r="115" spans="1:1" x14ac:dyDescent="0.25">
      <c r="A115" s="317"/>
    </row>
    <row r="116" spans="1:1" x14ac:dyDescent="0.25">
      <c r="A116" s="317"/>
    </row>
    <row r="117" spans="1:1" x14ac:dyDescent="0.25">
      <c r="A117" s="317"/>
    </row>
    <row r="118" spans="1:1" x14ac:dyDescent="0.25">
      <c r="A118" s="337"/>
    </row>
    <row r="119" spans="1:1" x14ac:dyDescent="0.25">
      <c r="A119" s="317"/>
    </row>
    <row r="120" spans="1:1" x14ac:dyDescent="0.25">
      <c r="A120" s="317"/>
    </row>
    <row r="121" spans="1:1" x14ac:dyDescent="0.25">
      <c r="A121" s="317"/>
    </row>
    <row r="122" spans="1:1" x14ac:dyDescent="0.25">
      <c r="A122" s="337"/>
    </row>
    <row r="123" spans="1:1" x14ac:dyDescent="0.25">
      <c r="A123" s="317"/>
    </row>
  </sheetData>
  <phoneticPr fontId="1" type="noConversion"/>
  <pageMargins left="0.7" right="0.7" top="0.75" bottom="0.75" header="0.3" footer="0.3"/>
  <pageSetup paperSize="9" orientation="portrait"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CBD8FC04-E6DC-4ACF-AEDA-752DF82AB6FC}">
          <x14:formula1>
            <xm:f>Data!$A$2:$A$11</xm:f>
          </x14:formula1>
          <xm:sqref>AG35:AG38 AC6:AC62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79007-8B3E-4783-883E-2DFAD997C3B9}">
  <dimension ref="A1:BC123"/>
  <sheetViews>
    <sheetView showGridLines="0" zoomScale="70" zoomScaleNormal="70" workbookViewId="0">
      <selection activeCell="E38" sqref="E38"/>
    </sheetView>
  </sheetViews>
  <sheetFormatPr baseColWidth="10" defaultRowHeight="15" x14ac:dyDescent="0.25"/>
  <cols>
    <col min="1" max="1" width="14.85546875" style="5" customWidth="1"/>
    <col min="2" max="3" width="14.85546875" style="305" customWidth="1"/>
    <col min="4" max="4" width="14.85546875" style="306" customWidth="1"/>
    <col min="5" max="7" width="14.85546875" style="5" customWidth="1"/>
    <col min="8" max="8" width="14.85546875" style="305" customWidth="1"/>
    <col min="9" max="11" width="14.85546875" style="5" customWidth="1"/>
    <col min="12" max="12" width="14.85546875" style="305" customWidth="1"/>
    <col min="13" max="23" width="14.85546875" style="5" customWidth="1"/>
    <col min="24" max="24" width="8.140625" style="5" customWidth="1"/>
    <col min="25" max="25" width="11.42578125" style="5" customWidth="1"/>
    <col min="26" max="26" width="11.42578125" style="308"/>
    <col min="27" max="27" width="18.85546875" style="309" customWidth="1"/>
    <col min="28" max="28" width="11.42578125" style="310"/>
    <col min="29" max="29" width="25.42578125" style="311" customWidth="1"/>
    <col min="30" max="31" width="11.42578125" style="311"/>
    <col min="32" max="32" width="11.42578125" style="5"/>
    <col min="33" max="33" width="15.85546875" style="5" customWidth="1"/>
    <col min="34" max="34" width="17" style="5" customWidth="1"/>
    <col min="35" max="16384" width="11.42578125" style="5"/>
  </cols>
  <sheetData>
    <row r="1" spans="1:55" x14ac:dyDescent="0.25">
      <c r="A1" s="5" t="s">
        <v>570</v>
      </c>
      <c r="B1" s="305" t="s">
        <v>571</v>
      </c>
      <c r="G1" s="5" t="s">
        <v>570</v>
      </c>
      <c r="H1" s="5" t="s">
        <v>874</v>
      </c>
      <c r="I1" s="305"/>
      <c r="J1" s="307"/>
      <c r="M1" s="5" t="s">
        <v>570</v>
      </c>
      <c r="N1" s="5" t="s">
        <v>574</v>
      </c>
      <c r="O1" s="305"/>
      <c r="P1" s="307"/>
      <c r="S1" s="5" t="s">
        <v>570</v>
      </c>
      <c r="T1" s="5" t="s">
        <v>574</v>
      </c>
      <c r="U1" s="305"/>
      <c r="V1" s="307"/>
    </row>
    <row r="2" spans="1:55" x14ac:dyDescent="0.25">
      <c r="I2" s="305"/>
      <c r="J2" s="307"/>
      <c r="N2" s="305"/>
      <c r="O2" s="305"/>
      <c r="P2" s="307"/>
      <c r="T2" s="305"/>
      <c r="U2" s="305"/>
      <c r="V2" s="307"/>
    </row>
    <row r="3" spans="1:55" x14ac:dyDescent="0.25">
      <c r="B3" s="305" t="s">
        <v>577</v>
      </c>
      <c r="C3" s="305" t="s">
        <v>575</v>
      </c>
      <c r="D3" s="306" t="s">
        <v>576</v>
      </c>
      <c r="E3" s="312" t="s">
        <v>579</v>
      </c>
      <c r="H3" s="305" t="s">
        <v>577</v>
      </c>
      <c r="I3" s="305" t="s">
        <v>575</v>
      </c>
      <c r="J3" s="307" t="s">
        <v>576</v>
      </c>
      <c r="K3" s="312" t="s">
        <v>579</v>
      </c>
      <c r="N3" s="305" t="s">
        <v>577</v>
      </c>
      <c r="O3" s="305" t="s">
        <v>575</v>
      </c>
      <c r="P3" s="307" t="s">
        <v>576</v>
      </c>
      <c r="Q3" s="312" t="s">
        <v>579</v>
      </c>
      <c r="T3" s="305" t="s">
        <v>577</v>
      </c>
      <c r="U3" s="305" t="s">
        <v>575</v>
      </c>
      <c r="V3" s="307" t="s">
        <v>576</v>
      </c>
      <c r="W3" s="312" t="s">
        <v>579</v>
      </c>
      <c r="Z3" s="313" t="s">
        <v>941</v>
      </c>
      <c r="AA3" s="314" t="s">
        <v>2</v>
      </c>
      <c r="AB3" s="315" t="s">
        <v>580</v>
      </c>
      <c r="AC3" s="316" t="s">
        <v>578</v>
      </c>
      <c r="AD3" s="316" t="s">
        <v>5</v>
      </c>
      <c r="AE3" s="316" t="s">
        <v>1</v>
      </c>
    </row>
    <row r="4" spans="1:55" ht="15.75" thickBot="1" x14ac:dyDescent="0.3">
      <c r="A4" s="317" t="s">
        <v>103</v>
      </c>
      <c r="B4" s="318"/>
      <c r="C4" s="318"/>
      <c r="E4" s="305"/>
      <c r="G4" s="317" t="s">
        <v>103</v>
      </c>
      <c r="H4" s="318"/>
      <c r="I4" s="318"/>
      <c r="J4" s="307"/>
      <c r="K4" s="305"/>
      <c r="M4" s="317" t="s">
        <v>103</v>
      </c>
      <c r="N4" s="318"/>
      <c r="O4" s="318"/>
      <c r="P4" s="307"/>
      <c r="Q4" s="305"/>
      <c r="S4" s="317" t="s">
        <v>103</v>
      </c>
      <c r="T4" s="318"/>
      <c r="U4" s="318"/>
      <c r="V4" s="307"/>
    </row>
    <row r="5" spans="1:55" s="446" customFormat="1" x14ac:dyDescent="0.25">
      <c r="A5" s="443" t="s">
        <v>8</v>
      </c>
      <c r="B5" s="444"/>
      <c r="C5" s="444"/>
      <c r="D5" s="445"/>
      <c r="E5" s="305"/>
      <c r="F5" s="5"/>
      <c r="G5" s="317" t="s">
        <v>8</v>
      </c>
      <c r="H5" s="318"/>
      <c r="I5" s="318"/>
      <c r="J5" s="307"/>
      <c r="K5" s="305"/>
      <c r="L5" s="305"/>
      <c r="M5" s="317" t="s">
        <v>8</v>
      </c>
      <c r="N5" s="318"/>
      <c r="O5" s="318"/>
      <c r="P5" s="307"/>
      <c r="Q5" s="305"/>
      <c r="R5" s="5"/>
      <c r="S5" s="317" t="s">
        <v>8</v>
      </c>
      <c r="T5" s="318"/>
      <c r="U5" s="318"/>
      <c r="V5" s="307"/>
      <c r="W5" s="5"/>
      <c r="X5" s="5"/>
      <c r="Y5" s="5"/>
      <c r="Z5" s="319"/>
      <c r="AA5" s="320"/>
      <c r="AB5" s="320"/>
      <c r="AC5" s="320"/>
      <c r="AD5" s="320"/>
      <c r="AE5" s="321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</row>
    <row r="6" spans="1:55" x14ac:dyDescent="0.25">
      <c r="A6" s="317" t="s">
        <v>143</v>
      </c>
      <c r="B6" s="318">
        <v>2</v>
      </c>
      <c r="C6" s="318">
        <v>34</v>
      </c>
      <c r="D6" s="306">
        <v>9.1499999999999915</v>
      </c>
      <c r="E6" s="305">
        <v>1</v>
      </c>
      <c r="G6" s="317" t="s">
        <v>143</v>
      </c>
      <c r="H6" s="318">
        <v>1</v>
      </c>
      <c r="I6" s="318">
        <v>12</v>
      </c>
      <c r="J6" s="306">
        <v>19.233333333333356</v>
      </c>
      <c r="K6" s="305">
        <v>1</v>
      </c>
      <c r="M6" s="317" t="s">
        <v>143</v>
      </c>
      <c r="N6" s="318">
        <v>2</v>
      </c>
      <c r="O6" s="318">
        <v>16</v>
      </c>
      <c r="P6" s="307">
        <v>25.750000000000028</v>
      </c>
      <c r="Q6" s="318">
        <v>1</v>
      </c>
      <c r="S6" s="317" t="s">
        <v>143</v>
      </c>
      <c r="T6" s="318">
        <v>2</v>
      </c>
      <c r="U6" s="318">
        <v>16</v>
      </c>
      <c r="V6" s="307">
        <v>25.750000000000028</v>
      </c>
      <c r="W6" s="5">
        <v>1</v>
      </c>
      <c r="Z6" s="441">
        <v>1</v>
      </c>
      <c r="AA6" s="309" t="str">
        <f>S6</f>
        <v>ASQ'O 1</v>
      </c>
      <c r="AB6" s="310">
        <f>W6+Q6+K6+E6</f>
        <v>4</v>
      </c>
      <c r="AC6" s="311" t="s">
        <v>149</v>
      </c>
      <c r="AD6" s="311" t="s">
        <v>83</v>
      </c>
      <c r="AE6" s="322" t="s">
        <v>8</v>
      </c>
      <c r="AF6" s="5" t="s">
        <v>942</v>
      </c>
      <c r="AH6" s="449" t="s">
        <v>8</v>
      </c>
      <c r="AI6" s="449"/>
      <c r="AL6" s="449" t="s">
        <v>9</v>
      </c>
      <c r="AM6" s="449"/>
    </row>
    <row r="7" spans="1:55" x14ac:dyDescent="0.25">
      <c r="A7" s="317" t="s">
        <v>160</v>
      </c>
      <c r="B7" s="318">
        <v>2</v>
      </c>
      <c r="C7" s="318">
        <v>34</v>
      </c>
      <c r="D7" s="306">
        <v>9.4499999999998785</v>
      </c>
      <c r="E7" s="305">
        <v>2</v>
      </c>
      <c r="G7" s="317" t="s">
        <v>160</v>
      </c>
      <c r="H7" s="318">
        <v>1</v>
      </c>
      <c r="I7" s="318">
        <v>12</v>
      </c>
      <c r="J7" s="307">
        <v>32.466666666666569</v>
      </c>
      <c r="K7" s="305">
        <v>2</v>
      </c>
      <c r="M7" s="317" t="s">
        <v>160</v>
      </c>
      <c r="N7" s="318">
        <v>2</v>
      </c>
      <c r="O7" s="318">
        <v>14</v>
      </c>
      <c r="P7" s="307">
        <v>54.749999999999766</v>
      </c>
      <c r="Q7" s="318">
        <v>2</v>
      </c>
      <c r="S7" s="317" t="s">
        <v>160</v>
      </c>
      <c r="T7" s="318">
        <v>2</v>
      </c>
      <c r="U7" s="318">
        <v>14</v>
      </c>
      <c r="V7" s="307">
        <v>54.749999999999766</v>
      </c>
      <c r="W7" s="5">
        <v>2</v>
      </c>
      <c r="Z7" s="441">
        <v>2</v>
      </c>
      <c r="AA7" s="309" t="str">
        <f t="shared" ref="AA7:AA56" si="0">S7</f>
        <v>GO78-7</v>
      </c>
      <c r="AB7" s="310">
        <f t="shared" ref="AB7:AB54" si="1">W7+Q7+K7+E7</f>
        <v>8</v>
      </c>
      <c r="AC7" s="311" t="s">
        <v>11</v>
      </c>
      <c r="AD7" s="311" t="s">
        <v>83</v>
      </c>
      <c r="AE7" s="322" t="s">
        <v>8</v>
      </c>
      <c r="AF7" s="5" t="s">
        <v>942</v>
      </c>
      <c r="AH7" s="451" t="s">
        <v>143</v>
      </c>
      <c r="AI7" s="452">
        <v>4</v>
      </c>
      <c r="AL7" s="451" t="s">
        <v>157</v>
      </c>
      <c r="AM7" s="451">
        <v>4</v>
      </c>
    </row>
    <row r="8" spans="1:55" s="446" customFormat="1" x14ac:dyDescent="0.25">
      <c r="A8" s="443" t="s">
        <v>9</v>
      </c>
      <c r="B8" s="444"/>
      <c r="C8" s="444"/>
      <c r="D8" s="445"/>
      <c r="E8" s="305"/>
      <c r="F8" s="5"/>
      <c r="G8" s="317" t="s">
        <v>9</v>
      </c>
      <c r="H8" s="318"/>
      <c r="I8" s="318"/>
      <c r="J8" s="307"/>
      <c r="K8" s="305"/>
      <c r="L8" s="305"/>
      <c r="M8" s="317" t="s">
        <v>9</v>
      </c>
      <c r="N8" s="318"/>
      <c r="O8" s="318"/>
      <c r="P8" s="307"/>
      <c r="Q8" s="305"/>
      <c r="R8" s="5"/>
      <c r="S8" s="317" t="s">
        <v>9</v>
      </c>
      <c r="T8" s="318"/>
      <c r="U8" s="318"/>
      <c r="V8" s="307"/>
      <c r="W8" s="5"/>
      <c r="X8" s="5"/>
      <c r="Y8" s="5"/>
      <c r="Z8" s="323"/>
      <c r="AA8" s="324"/>
      <c r="AB8" s="325"/>
      <c r="AC8" s="326"/>
      <c r="AD8" s="326"/>
      <c r="AE8" s="327"/>
      <c r="AF8" s="5"/>
      <c r="AG8" s="5"/>
      <c r="AH8" s="449" t="s">
        <v>160</v>
      </c>
      <c r="AI8" s="450">
        <v>8</v>
      </c>
      <c r="AJ8" s="5"/>
      <c r="AK8" s="5"/>
      <c r="AL8" s="449" t="s">
        <v>284</v>
      </c>
      <c r="AM8" s="449">
        <v>8</v>
      </c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</row>
    <row r="9" spans="1:55" x14ac:dyDescent="0.25">
      <c r="A9" s="317" t="s">
        <v>157</v>
      </c>
      <c r="B9" s="318">
        <v>2</v>
      </c>
      <c r="C9" s="318">
        <v>31</v>
      </c>
      <c r="D9" s="306">
        <v>6.516666666666513</v>
      </c>
      <c r="E9" s="305">
        <v>1</v>
      </c>
      <c r="G9" s="317" t="s">
        <v>157</v>
      </c>
      <c r="H9" s="318">
        <v>1</v>
      </c>
      <c r="I9" s="318">
        <v>12</v>
      </c>
      <c r="J9" s="307">
        <v>24.816666666666656</v>
      </c>
      <c r="K9" s="305">
        <v>1</v>
      </c>
      <c r="M9" s="317" t="s">
        <v>157</v>
      </c>
      <c r="N9" s="318">
        <v>2</v>
      </c>
      <c r="O9" s="318">
        <v>19</v>
      </c>
      <c r="P9" s="307">
        <v>27.366666666666735</v>
      </c>
      <c r="Q9" s="318">
        <v>1</v>
      </c>
      <c r="S9" s="317" t="s">
        <v>943</v>
      </c>
      <c r="T9" s="318">
        <v>2</v>
      </c>
      <c r="U9" s="318">
        <v>19</v>
      </c>
      <c r="V9" s="307">
        <v>27.366666666666735</v>
      </c>
      <c r="W9" s="5">
        <v>1</v>
      </c>
      <c r="Z9" s="441">
        <v>1</v>
      </c>
      <c r="AA9" s="309" t="str">
        <f>M9</f>
        <v>GO78-3</v>
      </c>
      <c r="AB9" s="310">
        <f t="shared" si="1"/>
        <v>4</v>
      </c>
      <c r="AC9" s="311" t="s">
        <v>11</v>
      </c>
      <c r="AD9" s="311" t="s">
        <v>83</v>
      </c>
      <c r="AE9" s="322" t="s">
        <v>9</v>
      </c>
      <c r="AF9" s="5" t="s">
        <v>942</v>
      </c>
      <c r="AH9" s="450" t="s">
        <v>159</v>
      </c>
      <c r="AI9" s="449">
        <v>6</v>
      </c>
      <c r="AL9" s="449" t="s">
        <v>286</v>
      </c>
      <c r="AM9" s="449">
        <v>12</v>
      </c>
    </row>
    <row r="10" spans="1:55" x14ac:dyDescent="0.25">
      <c r="A10" s="317" t="s">
        <v>284</v>
      </c>
      <c r="B10" s="318">
        <v>2</v>
      </c>
      <c r="C10" s="318">
        <v>31</v>
      </c>
      <c r="D10" s="306">
        <v>7.0666666666667588</v>
      </c>
      <c r="E10" s="305">
        <v>2</v>
      </c>
      <c r="G10" s="317" t="s">
        <v>284</v>
      </c>
      <c r="H10" s="318">
        <v>1</v>
      </c>
      <c r="I10" s="318">
        <v>13</v>
      </c>
      <c r="J10" s="307">
        <v>27.816666666666645</v>
      </c>
      <c r="K10" s="305">
        <v>2</v>
      </c>
      <c r="M10" s="317" t="s">
        <v>284</v>
      </c>
      <c r="N10" s="318">
        <v>2</v>
      </c>
      <c r="O10" s="318">
        <v>19</v>
      </c>
      <c r="P10" s="307">
        <v>28.150000000000084</v>
      </c>
      <c r="Q10" s="318">
        <v>2</v>
      </c>
      <c r="S10" s="317" t="s">
        <v>284</v>
      </c>
      <c r="T10" s="318">
        <v>2</v>
      </c>
      <c r="U10" s="318">
        <v>19</v>
      </c>
      <c r="V10" s="307">
        <v>28.150000000000084</v>
      </c>
      <c r="W10" s="5">
        <v>2</v>
      </c>
      <c r="Z10" s="441">
        <v>2</v>
      </c>
      <c r="AA10" s="309" t="str">
        <f t="shared" si="0"/>
        <v>VervinsO3</v>
      </c>
      <c r="AB10" s="310">
        <f t="shared" si="1"/>
        <v>8</v>
      </c>
      <c r="AC10" s="311" t="s">
        <v>91</v>
      </c>
      <c r="AD10" s="311" t="s">
        <v>83</v>
      </c>
      <c r="AE10" s="322" t="s">
        <v>9</v>
      </c>
      <c r="AH10" s="450" t="s">
        <v>161</v>
      </c>
      <c r="AI10" s="449">
        <v>10</v>
      </c>
      <c r="AL10" s="449" t="s">
        <v>220</v>
      </c>
      <c r="AM10" s="449">
        <v>13</v>
      </c>
    </row>
    <row r="11" spans="1:55" x14ac:dyDescent="0.25">
      <c r="A11" s="317" t="s">
        <v>286</v>
      </c>
      <c r="B11" s="318">
        <v>2</v>
      </c>
      <c r="C11" s="318">
        <v>30</v>
      </c>
      <c r="D11" s="306">
        <v>9.3166666666667908</v>
      </c>
      <c r="E11" s="305">
        <v>3</v>
      </c>
      <c r="G11" s="317" t="s">
        <v>286</v>
      </c>
      <c r="H11" s="318">
        <v>1</v>
      </c>
      <c r="I11" s="318">
        <v>12</v>
      </c>
      <c r="J11" s="307">
        <v>38.816666666666762</v>
      </c>
      <c r="K11" s="305">
        <v>3</v>
      </c>
      <c r="M11" s="317" t="s">
        <v>286</v>
      </c>
      <c r="N11" s="318">
        <v>2</v>
      </c>
      <c r="O11" s="318">
        <v>15</v>
      </c>
      <c r="P11" s="307">
        <v>59.049999999999955</v>
      </c>
      <c r="Q11" s="318">
        <v>3</v>
      </c>
      <c r="S11" s="317" t="s">
        <v>286</v>
      </c>
      <c r="T11" s="318">
        <v>2</v>
      </c>
      <c r="U11" s="318">
        <v>15</v>
      </c>
      <c r="V11" s="307">
        <v>59.049999999999955</v>
      </c>
      <c r="W11" s="5">
        <v>3</v>
      </c>
      <c r="Z11" s="441">
        <v>3</v>
      </c>
      <c r="AA11" s="309" t="str">
        <f t="shared" si="0"/>
        <v>VervinsO5</v>
      </c>
      <c r="AB11" s="310">
        <f t="shared" si="1"/>
        <v>12</v>
      </c>
      <c r="AC11" s="311" t="s">
        <v>91</v>
      </c>
      <c r="AD11" s="311" t="s">
        <v>83</v>
      </c>
      <c r="AE11" s="322" t="s">
        <v>9</v>
      </c>
      <c r="AH11" s="450" t="s">
        <v>282</v>
      </c>
      <c r="AI11" s="449">
        <v>8</v>
      </c>
      <c r="AL11" s="449" t="s">
        <v>163</v>
      </c>
      <c r="AM11" s="449">
        <v>8</v>
      </c>
    </row>
    <row r="12" spans="1:55" s="446" customFormat="1" x14ac:dyDescent="0.25">
      <c r="A12" s="443" t="s">
        <v>10</v>
      </c>
      <c r="B12" s="444"/>
      <c r="C12" s="444"/>
      <c r="D12" s="445"/>
      <c r="E12" s="305"/>
      <c r="F12" s="5"/>
      <c r="G12" s="317" t="s">
        <v>10</v>
      </c>
      <c r="H12" s="318"/>
      <c r="I12" s="318"/>
      <c r="J12" s="307"/>
      <c r="K12" s="305"/>
      <c r="L12" s="305"/>
      <c r="M12" s="317" t="s">
        <v>10</v>
      </c>
      <c r="N12" s="318"/>
      <c r="O12" s="318"/>
      <c r="P12" s="307"/>
      <c r="Q12" s="305"/>
      <c r="R12" s="5"/>
      <c r="S12" s="317" t="s">
        <v>10</v>
      </c>
      <c r="T12" s="318"/>
      <c r="U12" s="318"/>
      <c r="V12" s="307"/>
      <c r="W12" s="5"/>
      <c r="X12" s="5"/>
      <c r="Y12" s="5"/>
      <c r="Z12" s="323"/>
      <c r="AA12" s="324"/>
      <c r="AB12" s="325"/>
      <c r="AC12" s="326"/>
      <c r="AD12" s="326"/>
      <c r="AE12" s="327"/>
      <c r="AF12" s="5"/>
      <c r="AG12" s="5"/>
      <c r="AH12" s="452" t="s">
        <v>304</v>
      </c>
      <c r="AI12" s="451">
        <v>4</v>
      </c>
      <c r="AJ12" s="5"/>
      <c r="AK12" s="5"/>
      <c r="AL12" s="449" t="s">
        <v>156</v>
      </c>
      <c r="AM12" s="449">
        <v>14</v>
      </c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</row>
    <row r="13" spans="1:55" x14ac:dyDescent="0.25">
      <c r="A13" s="317" t="s">
        <v>453</v>
      </c>
      <c r="B13" s="318">
        <v>2</v>
      </c>
      <c r="C13" s="318">
        <v>34</v>
      </c>
      <c r="D13" s="306">
        <v>6.5666666666665208</v>
      </c>
      <c r="E13" s="305">
        <v>1</v>
      </c>
      <c r="G13" s="317" t="s">
        <v>453</v>
      </c>
      <c r="H13" s="318">
        <v>1</v>
      </c>
      <c r="I13" s="318">
        <v>16</v>
      </c>
      <c r="J13" s="307">
        <v>34.716666666666605</v>
      </c>
      <c r="K13" s="305">
        <v>2</v>
      </c>
      <c r="M13" s="317" t="s">
        <v>453</v>
      </c>
      <c r="N13" s="318">
        <v>2</v>
      </c>
      <c r="O13" s="318">
        <v>23</v>
      </c>
      <c r="P13" s="307">
        <v>27.63333333333323</v>
      </c>
      <c r="Q13" s="318">
        <v>2</v>
      </c>
      <c r="S13" s="317" t="s">
        <v>453</v>
      </c>
      <c r="T13" s="318">
        <v>2</v>
      </c>
      <c r="U13" s="318">
        <v>23</v>
      </c>
      <c r="V13" s="307">
        <v>27.63333333333323</v>
      </c>
      <c r="W13" s="5">
        <v>1</v>
      </c>
      <c r="Z13" s="441">
        <v>2</v>
      </c>
      <c r="AA13" s="309" t="str">
        <f t="shared" si="0"/>
        <v>COLE2</v>
      </c>
      <c r="AB13" s="310">
        <f>W13+Q13+K13+E13</f>
        <v>6</v>
      </c>
      <c r="AC13" s="311" t="s">
        <v>13</v>
      </c>
      <c r="AD13" s="311" t="s">
        <v>83</v>
      </c>
      <c r="AE13" s="322" t="s">
        <v>10</v>
      </c>
      <c r="AH13" s="449" t="s">
        <v>162</v>
      </c>
      <c r="AI13" s="449">
        <v>7</v>
      </c>
      <c r="AL13" s="449" t="s">
        <v>283</v>
      </c>
      <c r="AM13" s="449">
        <v>11</v>
      </c>
    </row>
    <row r="14" spans="1:55" x14ac:dyDescent="0.25">
      <c r="A14" s="317" t="s">
        <v>288</v>
      </c>
      <c r="B14" s="318">
        <v>2</v>
      </c>
      <c r="C14" s="318">
        <v>34</v>
      </c>
      <c r="D14" s="306">
        <v>7.4166666666664938</v>
      </c>
      <c r="E14" s="305">
        <v>2</v>
      </c>
      <c r="G14" s="317" t="s">
        <v>288</v>
      </c>
      <c r="H14" s="318">
        <v>1</v>
      </c>
      <c r="I14" s="318">
        <v>16</v>
      </c>
      <c r="J14" s="307">
        <v>34.300000000000082</v>
      </c>
      <c r="K14" s="305">
        <v>1</v>
      </c>
      <c r="M14" s="317" t="s">
        <v>288</v>
      </c>
      <c r="N14" s="318">
        <v>2</v>
      </c>
      <c r="O14" s="318">
        <v>24</v>
      </c>
      <c r="P14" s="307">
        <v>23.616666666666468</v>
      </c>
      <c r="Q14" s="318">
        <v>1</v>
      </c>
      <c r="S14" s="317" t="s">
        <v>288</v>
      </c>
      <c r="T14" s="318">
        <v>2</v>
      </c>
      <c r="U14" s="318">
        <v>24</v>
      </c>
      <c r="V14" s="307">
        <v>23.616666666666468</v>
      </c>
      <c r="W14" s="5">
        <v>2</v>
      </c>
      <c r="Z14" s="441">
        <v>1</v>
      </c>
      <c r="AA14" s="309" t="str">
        <f t="shared" si="0"/>
        <v>VervinsO7</v>
      </c>
      <c r="AB14" s="310">
        <f>W14+Q14+K14+E14</f>
        <v>6</v>
      </c>
      <c r="AC14" s="311" t="s">
        <v>91</v>
      </c>
      <c r="AD14" s="311" t="s">
        <v>83</v>
      </c>
      <c r="AE14" s="322" t="s">
        <v>10</v>
      </c>
      <c r="AF14" s="5" t="s">
        <v>942</v>
      </c>
      <c r="AH14" s="449" t="s">
        <v>214</v>
      </c>
      <c r="AI14" s="449">
        <v>8</v>
      </c>
      <c r="AL14" s="449" t="s">
        <v>144</v>
      </c>
      <c r="AM14" s="449">
        <v>7</v>
      </c>
    </row>
    <row r="15" spans="1:55" ht="15.75" thickBot="1" x14ac:dyDescent="0.3">
      <c r="A15" s="317" t="s">
        <v>150</v>
      </c>
      <c r="B15" s="318"/>
      <c r="C15" s="318"/>
      <c r="E15" s="305"/>
      <c r="G15" s="317" t="s">
        <v>150</v>
      </c>
      <c r="H15" s="318"/>
      <c r="I15" s="318"/>
      <c r="J15" s="307"/>
      <c r="K15" s="305"/>
      <c r="M15" s="317" t="s">
        <v>150</v>
      </c>
      <c r="N15" s="318"/>
      <c r="O15" s="318"/>
      <c r="P15" s="307"/>
      <c r="Q15" s="305"/>
      <c r="S15" s="317" t="s">
        <v>150</v>
      </c>
      <c r="T15" s="318"/>
      <c r="U15" s="318"/>
      <c r="V15" s="307"/>
      <c r="Z15" s="442"/>
      <c r="AA15" s="329"/>
      <c r="AB15" s="330"/>
      <c r="AC15" s="331"/>
      <c r="AD15" s="331"/>
      <c r="AE15" s="332"/>
      <c r="AH15" s="449" t="s">
        <v>148</v>
      </c>
      <c r="AI15" s="449">
        <v>14</v>
      </c>
      <c r="AL15" s="449" t="s">
        <v>216</v>
      </c>
      <c r="AM15" s="449">
        <v>9</v>
      </c>
    </row>
    <row r="16" spans="1:55" s="446" customFormat="1" x14ac:dyDescent="0.25">
      <c r="A16" s="443" t="s">
        <v>8</v>
      </c>
      <c r="B16" s="444"/>
      <c r="C16" s="444"/>
      <c r="D16" s="445"/>
      <c r="E16" s="305"/>
      <c r="F16" s="5"/>
      <c r="G16" s="317" t="s">
        <v>8</v>
      </c>
      <c r="H16" s="318"/>
      <c r="I16" s="318"/>
      <c r="J16" s="307"/>
      <c r="K16" s="305"/>
      <c r="L16" s="5"/>
      <c r="M16" s="317" t="s">
        <v>8</v>
      </c>
      <c r="N16" s="318"/>
      <c r="O16" s="318"/>
      <c r="P16" s="307"/>
      <c r="Q16" s="305"/>
      <c r="R16" s="5"/>
      <c r="S16" s="317" t="s">
        <v>8</v>
      </c>
      <c r="T16" s="318"/>
      <c r="U16" s="318"/>
      <c r="V16" s="307"/>
      <c r="W16" s="5"/>
      <c r="X16" s="5"/>
      <c r="Y16" s="5"/>
      <c r="Z16" s="319"/>
      <c r="AA16" s="333"/>
      <c r="AB16" s="334"/>
      <c r="AC16" s="335"/>
      <c r="AD16" s="335"/>
      <c r="AE16" s="336"/>
      <c r="AF16" s="5"/>
      <c r="AG16" s="5"/>
      <c r="AH16" s="5"/>
      <c r="AI16" s="5"/>
      <c r="AJ16" s="5"/>
      <c r="AK16" s="5"/>
      <c r="AL16" s="449" t="s">
        <v>158</v>
      </c>
      <c r="AM16" s="449">
        <v>8</v>
      </c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</row>
    <row r="17" spans="1:55" x14ac:dyDescent="0.25">
      <c r="A17" s="317" t="s">
        <v>159</v>
      </c>
      <c r="B17" s="318">
        <v>2</v>
      </c>
      <c r="C17" s="318">
        <v>34</v>
      </c>
      <c r="D17" s="306">
        <v>6.483333333333281</v>
      </c>
      <c r="E17" s="305">
        <v>1</v>
      </c>
      <c r="G17" s="317" t="s">
        <v>159</v>
      </c>
      <c r="H17" s="318">
        <v>1</v>
      </c>
      <c r="I17" s="318">
        <v>12</v>
      </c>
      <c r="J17" s="307">
        <v>16.683333333333437</v>
      </c>
      <c r="K17" s="305">
        <v>1</v>
      </c>
      <c r="L17" s="5"/>
      <c r="M17" s="317" t="s">
        <v>159</v>
      </c>
      <c r="N17" s="318">
        <v>2</v>
      </c>
      <c r="O17" s="318">
        <v>20</v>
      </c>
      <c r="P17" s="307">
        <v>38.016666666666801</v>
      </c>
      <c r="Q17" s="305">
        <v>3</v>
      </c>
      <c r="S17" s="317" t="s">
        <v>159</v>
      </c>
      <c r="T17" s="318">
        <v>2</v>
      </c>
      <c r="U17" s="318">
        <v>20</v>
      </c>
      <c r="V17" s="307">
        <v>38.016666666666801</v>
      </c>
      <c r="W17" s="5">
        <v>1</v>
      </c>
      <c r="Z17" s="441">
        <v>1</v>
      </c>
      <c r="AA17" s="309" t="str">
        <f t="shared" si="0"/>
        <v>GO78-6</v>
      </c>
      <c r="AB17" s="310">
        <f>W17+Q17+K17+E17</f>
        <v>6</v>
      </c>
      <c r="AC17" s="311" t="s">
        <v>11</v>
      </c>
      <c r="AD17" s="311" t="s">
        <v>84</v>
      </c>
      <c r="AE17" s="322" t="s">
        <v>8</v>
      </c>
      <c r="AF17" s="5" t="s">
        <v>942</v>
      </c>
      <c r="AL17" s="449" t="s">
        <v>285</v>
      </c>
      <c r="AM17" s="449">
        <v>14</v>
      </c>
    </row>
    <row r="18" spans="1:55" x14ac:dyDescent="0.25">
      <c r="A18" s="317" t="s">
        <v>161</v>
      </c>
      <c r="B18" s="318">
        <v>2</v>
      </c>
      <c r="C18" s="318">
        <v>31</v>
      </c>
      <c r="D18" s="306">
        <v>7.1499999999999986</v>
      </c>
      <c r="E18" s="305">
        <v>3</v>
      </c>
      <c r="G18" s="317" t="s">
        <v>161</v>
      </c>
      <c r="H18" s="318">
        <v>1</v>
      </c>
      <c r="I18" s="318">
        <v>12</v>
      </c>
      <c r="J18" s="307">
        <v>21.80000000000005</v>
      </c>
      <c r="K18" s="305">
        <v>2</v>
      </c>
      <c r="L18" s="5"/>
      <c r="M18" s="317" t="s">
        <v>161</v>
      </c>
      <c r="N18" s="318">
        <v>2</v>
      </c>
      <c r="O18" s="318">
        <v>24</v>
      </c>
      <c r="P18" s="307">
        <v>38.216666666666832</v>
      </c>
      <c r="Q18" s="305">
        <v>2</v>
      </c>
      <c r="S18" s="317" t="s">
        <v>161</v>
      </c>
      <c r="T18" s="318">
        <v>2</v>
      </c>
      <c r="U18" s="318">
        <v>24</v>
      </c>
      <c r="V18" s="307">
        <v>38.216666666666832</v>
      </c>
      <c r="W18" s="5">
        <v>3</v>
      </c>
      <c r="Z18" s="441">
        <v>3</v>
      </c>
      <c r="AA18" s="309" t="str">
        <f t="shared" si="0"/>
        <v>GO78-8</v>
      </c>
      <c r="AB18" s="310">
        <f t="shared" si="1"/>
        <v>10</v>
      </c>
      <c r="AC18" s="311" t="s">
        <v>11</v>
      </c>
      <c r="AD18" s="311" t="s">
        <v>84</v>
      </c>
      <c r="AE18" s="322" t="s">
        <v>8</v>
      </c>
      <c r="AH18" s="5" t="s">
        <v>946</v>
      </c>
    </row>
    <row r="19" spans="1:55" x14ac:dyDescent="0.25">
      <c r="A19" s="317" t="s">
        <v>282</v>
      </c>
      <c r="B19" s="318">
        <v>2</v>
      </c>
      <c r="C19" s="318">
        <v>34</v>
      </c>
      <c r="D19" s="306">
        <v>9.1666666666667673</v>
      </c>
      <c r="E19" s="305">
        <v>2</v>
      </c>
      <c r="G19" s="317" t="s">
        <v>282</v>
      </c>
      <c r="H19" s="318">
        <v>1</v>
      </c>
      <c r="I19" s="318">
        <v>13</v>
      </c>
      <c r="J19" s="307">
        <v>26.999999999999904</v>
      </c>
      <c r="K19" s="305">
        <v>3</v>
      </c>
      <c r="L19" s="5"/>
      <c r="M19" s="317" t="s">
        <v>282</v>
      </c>
      <c r="N19" s="318">
        <v>2</v>
      </c>
      <c r="O19" s="318">
        <v>27</v>
      </c>
      <c r="P19" s="307">
        <v>51.966666666666583</v>
      </c>
      <c r="Q19" s="305">
        <v>1</v>
      </c>
      <c r="S19" s="317" t="s">
        <v>282</v>
      </c>
      <c r="T19" s="318">
        <v>2</v>
      </c>
      <c r="U19" s="318">
        <v>27</v>
      </c>
      <c r="V19" s="307">
        <v>51.966666666666583</v>
      </c>
      <c r="W19" s="5">
        <v>2</v>
      </c>
      <c r="Z19" s="441">
        <v>2</v>
      </c>
      <c r="AA19" s="309" t="str">
        <f t="shared" si="0"/>
        <v>VervinsO1</v>
      </c>
      <c r="AB19" s="310">
        <f t="shared" si="1"/>
        <v>8</v>
      </c>
      <c r="AC19" s="311" t="s">
        <v>91</v>
      </c>
      <c r="AD19" s="311" t="s">
        <v>84</v>
      </c>
      <c r="AE19" s="322" t="s">
        <v>8</v>
      </c>
      <c r="AH19" s="449" t="s">
        <v>8</v>
      </c>
      <c r="AI19" s="449" t="s">
        <v>944</v>
      </c>
    </row>
    <row r="20" spans="1:55" s="446" customFormat="1" x14ac:dyDescent="0.25">
      <c r="A20" s="443" t="s">
        <v>9</v>
      </c>
      <c r="B20" s="444"/>
      <c r="C20" s="444"/>
      <c r="D20" s="445"/>
      <c r="E20" s="305"/>
      <c r="F20" s="5"/>
      <c r="G20" s="317" t="s">
        <v>9</v>
      </c>
      <c r="H20" s="318"/>
      <c r="I20" s="318"/>
      <c r="J20" s="307"/>
      <c r="K20" s="305"/>
      <c r="L20" s="5"/>
      <c r="M20" s="317" t="s">
        <v>9</v>
      </c>
      <c r="N20" s="318"/>
      <c r="O20" s="318"/>
      <c r="P20" s="307"/>
      <c r="Q20" s="305"/>
      <c r="R20" s="5"/>
      <c r="S20" s="317" t="s">
        <v>9</v>
      </c>
      <c r="T20" s="318"/>
      <c r="U20" s="318"/>
      <c r="V20" s="307"/>
      <c r="W20" s="5"/>
      <c r="X20" s="5"/>
      <c r="Y20" s="5"/>
      <c r="Z20" s="323"/>
      <c r="AA20" s="324"/>
      <c r="AB20" s="325"/>
      <c r="AC20" s="326"/>
      <c r="AD20" s="326"/>
      <c r="AE20" s="327"/>
      <c r="AF20" s="5"/>
      <c r="AG20" s="5"/>
      <c r="AH20" s="449" t="s">
        <v>9</v>
      </c>
      <c r="AI20" s="449" t="s">
        <v>157</v>
      </c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</row>
    <row r="21" spans="1:55" x14ac:dyDescent="0.25">
      <c r="A21" s="317" t="s">
        <v>220</v>
      </c>
      <c r="B21" s="318">
        <v>2</v>
      </c>
      <c r="C21" s="318">
        <v>31</v>
      </c>
      <c r="D21" s="306">
        <v>7.0666666666664391</v>
      </c>
      <c r="E21" s="305">
        <v>4</v>
      </c>
      <c r="G21" s="317" t="s">
        <v>220</v>
      </c>
      <c r="H21" s="318">
        <v>1</v>
      </c>
      <c r="I21" s="318">
        <v>13</v>
      </c>
      <c r="J21" s="307">
        <v>30.549999999999979</v>
      </c>
      <c r="K21" s="305">
        <v>4</v>
      </c>
      <c r="L21" s="5"/>
      <c r="M21" s="317" t="s">
        <v>220</v>
      </c>
      <c r="N21" s="318">
        <v>2</v>
      </c>
      <c r="O21" s="318">
        <v>22</v>
      </c>
      <c r="P21" s="307">
        <v>34.683333333333373</v>
      </c>
      <c r="Q21" s="305">
        <v>2</v>
      </c>
      <c r="S21" s="317" t="s">
        <v>220</v>
      </c>
      <c r="T21" s="318">
        <v>2</v>
      </c>
      <c r="U21" s="318">
        <v>22</v>
      </c>
      <c r="V21" s="307">
        <v>34.683333333333373</v>
      </c>
      <c r="W21" s="5">
        <v>3</v>
      </c>
      <c r="Z21" s="441">
        <v>3</v>
      </c>
      <c r="AA21" s="309" t="str">
        <f t="shared" si="0"/>
        <v>B77 2</v>
      </c>
      <c r="AB21" s="310">
        <f>E21+K21+Q21+W21</f>
        <v>13</v>
      </c>
      <c r="AC21" s="311" t="s">
        <v>12</v>
      </c>
      <c r="AD21" s="311" t="s">
        <v>84</v>
      </c>
      <c r="AE21" s="322" t="s">
        <v>9</v>
      </c>
      <c r="AH21" s="449" t="s">
        <v>10</v>
      </c>
      <c r="AI21" s="449" t="s">
        <v>945</v>
      </c>
    </row>
    <row r="22" spans="1:55" x14ac:dyDescent="0.25">
      <c r="A22" s="317" t="s">
        <v>163</v>
      </c>
      <c r="B22" s="318">
        <v>2</v>
      </c>
      <c r="C22" s="318">
        <v>31</v>
      </c>
      <c r="D22" s="306">
        <v>6.4166666666666572</v>
      </c>
      <c r="E22" s="305">
        <v>2</v>
      </c>
      <c r="G22" s="317" t="s">
        <v>163</v>
      </c>
      <c r="H22" s="318">
        <v>1</v>
      </c>
      <c r="I22" s="318">
        <v>12</v>
      </c>
      <c r="J22" s="307">
        <v>23.550000000000004</v>
      </c>
      <c r="K22" s="305">
        <v>1</v>
      </c>
      <c r="L22" s="5"/>
      <c r="M22" s="317" t="s">
        <v>163</v>
      </c>
      <c r="N22" s="318">
        <v>2</v>
      </c>
      <c r="O22" s="318">
        <v>19</v>
      </c>
      <c r="P22" s="307">
        <v>38.11666666666666</v>
      </c>
      <c r="Q22" s="305">
        <v>4</v>
      </c>
      <c r="S22" s="317" t="s">
        <v>163</v>
      </c>
      <c r="T22" s="318">
        <v>2</v>
      </c>
      <c r="U22" s="318">
        <v>19</v>
      </c>
      <c r="V22" s="307">
        <v>38.11666666666666</v>
      </c>
      <c r="W22" s="5">
        <v>1</v>
      </c>
      <c r="Z22" s="441">
        <v>1</v>
      </c>
      <c r="AA22" s="309" t="str">
        <f t="shared" si="0"/>
        <v>GO78-10</v>
      </c>
      <c r="AB22" s="310">
        <f t="shared" ref="AB22:AB24" si="2">E22+K22+Q22+W22</f>
        <v>8</v>
      </c>
      <c r="AC22" s="311" t="s">
        <v>11</v>
      </c>
      <c r="AD22" s="311" t="s">
        <v>84</v>
      </c>
      <c r="AE22" s="322" t="s">
        <v>9</v>
      </c>
      <c r="AF22" s="5" t="s">
        <v>942</v>
      </c>
    </row>
    <row r="23" spans="1:55" x14ac:dyDescent="0.25">
      <c r="A23" s="317" t="s">
        <v>156</v>
      </c>
      <c r="B23" s="318">
        <v>2</v>
      </c>
      <c r="C23" s="318">
        <v>32</v>
      </c>
      <c r="D23" s="306">
        <v>5.8666666666664113</v>
      </c>
      <c r="E23" s="305">
        <v>1</v>
      </c>
      <c r="G23" s="317" t="s">
        <v>156</v>
      </c>
      <c r="H23" s="318">
        <v>1</v>
      </c>
      <c r="I23" s="318">
        <v>12</v>
      </c>
      <c r="J23" s="307">
        <v>26.666666666666625</v>
      </c>
      <c r="K23" s="305">
        <v>2</v>
      </c>
      <c r="L23" s="5"/>
      <c r="M23" s="317" t="s">
        <v>156</v>
      </c>
      <c r="N23" s="318">
        <v>2</v>
      </c>
      <c r="O23" s="318">
        <v>22</v>
      </c>
      <c r="P23" s="307">
        <v>27.516666666666598</v>
      </c>
      <c r="Q23" s="305">
        <v>1</v>
      </c>
      <c r="S23" s="317" t="s">
        <v>156</v>
      </c>
      <c r="T23" s="318">
        <v>2</v>
      </c>
      <c r="U23" s="318">
        <v>22</v>
      </c>
      <c r="V23" s="307">
        <v>27.516666666666598</v>
      </c>
      <c r="W23" s="5">
        <v>10</v>
      </c>
      <c r="Z23" s="441">
        <v>4</v>
      </c>
      <c r="AA23" s="309" t="str">
        <f t="shared" si="0"/>
        <v>GO78-5</v>
      </c>
      <c r="AB23" s="310">
        <f t="shared" si="2"/>
        <v>14</v>
      </c>
      <c r="AC23" s="311" t="s">
        <v>11</v>
      </c>
      <c r="AD23" s="311" t="s">
        <v>84</v>
      </c>
      <c r="AE23" s="322" t="s">
        <v>9</v>
      </c>
    </row>
    <row r="24" spans="1:55" x14ac:dyDescent="0.25">
      <c r="A24" s="317" t="s">
        <v>283</v>
      </c>
      <c r="B24" s="318">
        <v>2</v>
      </c>
      <c r="C24" s="318">
        <v>30</v>
      </c>
      <c r="D24" s="306">
        <v>7.000000000000135</v>
      </c>
      <c r="E24" s="305">
        <v>3</v>
      </c>
      <c r="G24" s="317" t="s">
        <v>283</v>
      </c>
      <c r="H24" s="318">
        <v>1</v>
      </c>
      <c r="I24" s="318">
        <v>12</v>
      </c>
      <c r="J24" s="307">
        <v>29.199999999999928</v>
      </c>
      <c r="K24" s="305">
        <v>3</v>
      </c>
      <c r="L24" s="5"/>
      <c r="M24" s="317" t="s">
        <v>283</v>
      </c>
      <c r="N24" s="318">
        <v>2</v>
      </c>
      <c r="O24" s="318">
        <v>19</v>
      </c>
      <c r="P24" s="307">
        <v>35.98333333333342</v>
      </c>
      <c r="Q24" s="305">
        <v>3</v>
      </c>
      <c r="S24" s="317" t="s">
        <v>283</v>
      </c>
      <c r="T24" s="318">
        <v>2</v>
      </c>
      <c r="U24" s="318">
        <v>19</v>
      </c>
      <c r="V24" s="307">
        <v>35.98333333333342</v>
      </c>
      <c r="W24" s="5">
        <v>2</v>
      </c>
      <c r="Z24" s="441">
        <v>2</v>
      </c>
      <c r="AA24" s="309" t="str">
        <f t="shared" si="0"/>
        <v>VervinsO2</v>
      </c>
      <c r="AB24" s="310">
        <f t="shared" si="2"/>
        <v>11</v>
      </c>
      <c r="AC24" s="311" t="s">
        <v>91</v>
      </c>
      <c r="AD24" s="311" t="s">
        <v>84</v>
      </c>
      <c r="AE24" s="322" t="s">
        <v>9</v>
      </c>
    </row>
    <row r="25" spans="1:55" s="446" customFormat="1" x14ac:dyDescent="0.25">
      <c r="A25" s="443" t="s">
        <v>10</v>
      </c>
      <c r="B25" s="444"/>
      <c r="C25" s="444"/>
      <c r="D25" s="445"/>
      <c r="E25" s="5"/>
      <c r="F25" s="5"/>
      <c r="G25" s="317" t="s">
        <v>10</v>
      </c>
      <c r="H25" s="318"/>
      <c r="I25" s="318"/>
      <c r="J25" s="307"/>
      <c r="K25" s="5"/>
      <c r="L25" s="5"/>
      <c r="M25" s="317" t="s">
        <v>10</v>
      </c>
      <c r="N25" s="318"/>
      <c r="O25" s="318"/>
      <c r="P25" s="307"/>
      <c r="Q25" s="5"/>
      <c r="R25" s="5"/>
      <c r="S25" s="317" t="s">
        <v>10</v>
      </c>
      <c r="T25" s="318"/>
      <c r="U25" s="318"/>
      <c r="V25" s="307"/>
      <c r="W25" s="5"/>
      <c r="X25" s="5"/>
      <c r="Y25" s="5"/>
      <c r="Z25" s="323"/>
      <c r="AA25" s="324"/>
      <c r="AB25" s="325"/>
      <c r="AC25" s="326"/>
      <c r="AD25" s="326"/>
      <c r="AE25" s="327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</row>
    <row r="26" spans="1:55" x14ac:dyDescent="0.25">
      <c r="A26" s="317" t="s">
        <v>229</v>
      </c>
      <c r="B26" s="318">
        <v>1</v>
      </c>
      <c r="C26" s="318">
        <v>17</v>
      </c>
      <c r="D26" s="306">
        <v>2.9999999999999893</v>
      </c>
      <c r="E26" s="305">
        <v>10</v>
      </c>
      <c r="G26" s="317" t="s">
        <v>229</v>
      </c>
      <c r="H26" s="318">
        <v>1</v>
      </c>
      <c r="I26" s="318">
        <v>17</v>
      </c>
      <c r="J26" s="307">
        <v>33.583333333333201</v>
      </c>
      <c r="K26" s="305">
        <v>3</v>
      </c>
      <c r="M26" s="317" t="s">
        <v>229</v>
      </c>
      <c r="N26" s="318">
        <v>2</v>
      </c>
      <c r="O26" s="318">
        <v>26</v>
      </c>
      <c r="P26" s="307">
        <v>33.316666666666706</v>
      </c>
      <c r="Q26" s="305">
        <v>1</v>
      </c>
      <c r="S26" s="317" t="s">
        <v>229</v>
      </c>
      <c r="T26" s="318">
        <v>2</v>
      </c>
      <c r="U26" s="318">
        <v>26</v>
      </c>
      <c r="V26" s="307">
        <v>33.316666666666706</v>
      </c>
      <c r="W26" s="5">
        <v>2</v>
      </c>
      <c r="Z26" s="441">
        <v>3</v>
      </c>
      <c r="AA26" s="309" t="str">
        <f t="shared" si="0"/>
        <v>B77 5</v>
      </c>
      <c r="AB26" s="310">
        <f>W26+Q26+K26+E26</f>
        <v>16</v>
      </c>
      <c r="AC26" s="311" t="s">
        <v>12</v>
      </c>
      <c r="AD26" s="311" t="s">
        <v>84</v>
      </c>
      <c r="AE26" s="322" t="s">
        <v>10</v>
      </c>
    </row>
    <row r="27" spans="1:55" x14ac:dyDescent="0.25">
      <c r="A27" s="317" t="s">
        <v>232</v>
      </c>
      <c r="B27" s="318">
        <v>2</v>
      </c>
      <c r="C27" s="318">
        <v>34</v>
      </c>
      <c r="D27" s="306">
        <v>6.0833333333333783</v>
      </c>
      <c r="E27" s="305">
        <v>1</v>
      </c>
      <c r="G27" s="317" t="s">
        <v>232</v>
      </c>
      <c r="H27" s="318">
        <v>1</v>
      </c>
      <c r="I27" s="318">
        <v>17</v>
      </c>
      <c r="J27" s="307">
        <v>34.90000000000002</v>
      </c>
      <c r="K27" s="305">
        <v>4</v>
      </c>
      <c r="M27" s="317" t="s">
        <v>232</v>
      </c>
      <c r="N27" s="318">
        <v>2</v>
      </c>
      <c r="O27" s="318">
        <v>24</v>
      </c>
      <c r="P27" s="307">
        <v>25.600000000000005</v>
      </c>
      <c r="Q27" s="318">
        <v>2</v>
      </c>
      <c r="S27" s="317" t="s">
        <v>232</v>
      </c>
      <c r="T27" s="318">
        <v>2</v>
      </c>
      <c r="U27" s="318">
        <v>24</v>
      </c>
      <c r="V27" s="307">
        <v>25.600000000000005</v>
      </c>
      <c r="W27" s="5">
        <v>1</v>
      </c>
      <c r="Z27" s="441">
        <v>1</v>
      </c>
      <c r="AA27" s="309" t="str">
        <f t="shared" si="0"/>
        <v>B77 6</v>
      </c>
      <c r="AB27" s="310">
        <f t="shared" ref="AB27:AB30" si="3">W27+Q27+K27+E27</f>
        <v>8</v>
      </c>
      <c r="AC27" s="311" t="s">
        <v>12</v>
      </c>
      <c r="AD27" s="311" t="s">
        <v>84</v>
      </c>
      <c r="AE27" s="322" t="s">
        <v>10</v>
      </c>
      <c r="AF27" s="5" t="s">
        <v>942</v>
      </c>
    </row>
    <row r="28" spans="1:55" x14ac:dyDescent="0.25">
      <c r="A28" s="317" t="s">
        <v>454</v>
      </c>
      <c r="B28" s="318">
        <v>1</v>
      </c>
      <c r="C28" s="318">
        <v>15</v>
      </c>
      <c r="D28" s="306">
        <v>2.9499999999999815</v>
      </c>
      <c r="E28" s="305">
        <v>10</v>
      </c>
      <c r="G28" s="317" t="s">
        <v>454</v>
      </c>
      <c r="H28" s="318">
        <v>1</v>
      </c>
      <c r="I28" s="318">
        <v>17</v>
      </c>
      <c r="J28" s="307">
        <v>31.716666666666775</v>
      </c>
      <c r="K28" s="305">
        <v>2</v>
      </c>
      <c r="M28" s="317" t="s">
        <v>454</v>
      </c>
      <c r="N28" s="318">
        <v>1</v>
      </c>
      <c r="O28" s="318">
        <v>15</v>
      </c>
      <c r="P28" s="307">
        <v>33.466666666666569</v>
      </c>
      <c r="Q28" s="318">
        <v>5</v>
      </c>
      <c r="S28" s="317" t="s">
        <v>454</v>
      </c>
      <c r="T28" s="318">
        <v>1</v>
      </c>
      <c r="U28" s="318">
        <v>15</v>
      </c>
      <c r="V28" s="307">
        <v>33.466666666666569</v>
      </c>
      <c r="W28" s="5">
        <v>4</v>
      </c>
      <c r="Z28" s="441">
        <v>4</v>
      </c>
      <c r="AA28" s="309" t="str">
        <f t="shared" si="0"/>
        <v>COLE3</v>
      </c>
      <c r="AB28" s="310">
        <f t="shared" si="3"/>
        <v>21</v>
      </c>
      <c r="AC28" s="311" t="s">
        <v>13</v>
      </c>
      <c r="AD28" s="311" t="s">
        <v>84</v>
      </c>
      <c r="AE28" s="322" t="s">
        <v>10</v>
      </c>
    </row>
    <row r="29" spans="1:55" x14ac:dyDescent="0.25">
      <c r="A29" s="317" t="s">
        <v>208</v>
      </c>
      <c r="B29" s="318">
        <v>2</v>
      </c>
      <c r="C29" s="318">
        <v>34</v>
      </c>
      <c r="D29" s="306">
        <v>6.2166666666666259</v>
      </c>
      <c r="E29" s="305">
        <v>2</v>
      </c>
      <c r="G29" s="317" t="s">
        <v>208</v>
      </c>
      <c r="H29" s="318">
        <v>1</v>
      </c>
      <c r="I29" s="318">
        <v>18</v>
      </c>
      <c r="J29" s="307">
        <v>30.133333333333461</v>
      </c>
      <c r="K29" s="305">
        <v>1</v>
      </c>
      <c r="M29" s="317" t="s">
        <v>208</v>
      </c>
      <c r="N29" s="318">
        <v>2</v>
      </c>
      <c r="O29" s="318">
        <v>23</v>
      </c>
      <c r="P29" s="307">
        <v>23.399999999999981</v>
      </c>
      <c r="Q29" s="318">
        <v>4</v>
      </c>
      <c r="S29" s="317" t="s">
        <v>208</v>
      </c>
      <c r="T29" s="318">
        <v>2</v>
      </c>
      <c r="U29" s="318">
        <v>23</v>
      </c>
      <c r="V29" s="307">
        <v>23.399999999999981</v>
      </c>
      <c r="W29" s="5">
        <v>3</v>
      </c>
      <c r="Z29" s="441">
        <v>2</v>
      </c>
      <c r="AA29" s="309" t="str">
        <f t="shared" si="0"/>
        <v>TSO 1</v>
      </c>
      <c r="AB29" s="310">
        <f t="shared" si="3"/>
        <v>10</v>
      </c>
      <c r="AC29" s="311" t="s">
        <v>152</v>
      </c>
      <c r="AD29" s="311" t="s">
        <v>84</v>
      </c>
      <c r="AE29" s="322" t="s">
        <v>10</v>
      </c>
    </row>
    <row r="30" spans="1:55" x14ac:dyDescent="0.25">
      <c r="A30" s="317" t="s">
        <v>287</v>
      </c>
      <c r="B30" s="318">
        <v>2</v>
      </c>
      <c r="C30" s="318">
        <v>34</v>
      </c>
      <c r="D30" s="306">
        <v>7.9333333333333478</v>
      </c>
      <c r="E30" s="305">
        <v>3</v>
      </c>
      <c r="G30" s="317" t="s">
        <v>287</v>
      </c>
      <c r="H30" s="318">
        <v>1</v>
      </c>
      <c r="I30" s="318">
        <v>17</v>
      </c>
      <c r="J30" s="307">
        <v>46.983333333333221</v>
      </c>
      <c r="K30" s="305">
        <v>5</v>
      </c>
      <c r="M30" s="317" t="s">
        <v>287</v>
      </c>
      <c r="N30" s="318">
        <v>2</v>
      </c>
      <c r="O30" s="318">
        <v>24</v>
      </c>
      <c r="P30" s="307">
        <v>35.733333333333377</v>
      </c>
      <c r="Q30" s="318">
        <v>3</v>
      </c>
      <c r="S30" s="317" t="s">
        <v>287</v>
      </c>
      <c r="T30" s="318">
        <v>2</v>
      </c>
      <c r="U30" s="318">
        <v>24</v>
      </c>
      <c r="V30" s="307">
        <v>35.733333333333377</v>
      </c>
      <c r="W30" s="5">
        <v>10</v>
      </c>
      <c r="Z30" s="441">
        <v>5</v>
      </c>
      <c r="AA30" s="309" t="str">
        <f t="shared" si="0"/>
        <v>VervinsO6</v>
      </c>
      <c r="AB30" s="310">
        <f t="shared" si="3"/>
        <v>21</v>
      </c>
      <c r="AC30" s="311" t="s">
        <v>91</v>
      </c>
      <c r="AD30" s="311" t="s">
        <v>84</v>
      </c>
      <c r="AE30" s="322" t="s">
        <v>10</v>
      </c>
    </row>
    <row r="31" spans="1:55" ht="15.75" thickBot="1" x14ac:dyDescent="0.3">
      <c r="A31" s="317" t="s">
        <v>145</v>
      </c>
      <c r="B31" s="318"/>
      <c r="C31" s="318"/>
      <c r="G31" s="317" t="s">
        <v>145</v>
      </c>
      <c r="H31" s="318"/>
      <c r="I31" s="318"/>
      <c r="J31" s="307"/>
      <c r="M31" s="317" t="s">
        <v>145</v>
      </c>
      <c r="N31" s="318"/>
      <c r="O31" s="318"/>
      <c r="P31" s="307"/>
      <c r="Q31" s="318"/>
      <c r="S31" s="317" t="s">
        <v>145</v>
      </c>
      <c r="T31" s="318"/>
      <c r="U31" s="318"/>
      <c r="V31" s="307"/>
      <c r="Z31" s="328"/>
      <c r="AA31" s="329"/>
      <c r="AB31" s="330"/>
      <c r="AC31" s="331"/>
      <c r="AD31" s="331"/>
      <c r="AE31" s="332"/>
    </row>
    <row r="32" spans="1:55" s="446" customFormat="1" x14ac:dyDescent="0.25">
      <c r="A32" s="443" t="s">
        <v>8</v>
      </c>
      <c r="B32" s="444"/>
      <c r="C32" s="444"/>
      <c r="D32" s="445"/>
      <c r="E32" s="305"/>
      <c r="F32" s="5"/>
      <c r="G32" s="317" t="s">
        <v>8</v>
      </c>
      <c r="H32" s="318"/>
      <c r="I32" s="318"/>
      <c r="J32" s="307"/>
      <c r="K32" s="305"/>
      <c r="L32" s="305"/>
      <c r="M32" s="317" t="s">
        <v>8</v>
      </c>
      <c r="N32" s="318"/>
      <c r="O32" s="318"/>
      <c r="P32" s="307"/>
      <c r="Q32" s="305"/>
      <c r="R32" s="5"/>
      <c r="S32" s="317" t="s">
        <v>8</v>
      </c>
      <c r="T32" s="318"/>
      <c r="U32" s="318"/>
      <c r="V32" s="307"/>
      <c r="W32" s="5"/>
      <c r="X32" s="5"/>
      <c r="Y32" s="5"/>
      <c r="Z32" s="319"/>
      <c r="AA32" s="333"/>
      <c r="AB32" s="334"/>
      <c r="AC32" s="335"/>
      <c r="AD32" s="335"/>
      <c r="AE32" s="336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</row>
    <row r="33" spans="1:55" x14ac:dyDescent="0.25">
      <c r="A33" s="317" t="s">
        <v>304</v>
      </c>
      <c r="B33" s="318">
        <v>1</v>
      </c>
      <c r="C33" s="318">
        <v>17</v>
      </c>
      <c r="D33" s="306">
        <v>10.9</v>
      </c>
      <c r="E33" s="305">
        <v>10</v>
      </c>
      <c r="G33" s="317" t="s">
        <v>304</v>
      </c>
      <c r="H33" s="318">
        <v>1</v>
      </c>
      <c r="I33" s="318">
        <v>12</v>
      </c>
      <c r="J33" s="307">
        <v>31.216666666666537</v>
      </c>
      <c r="K33" s="305">
        <v>1</v>
      </c>
      <c r="M33" s="317" t="s">
        <v>304</v>
      </c>
      <c r="N33" s="318">
        <v>2</v>
      </c>
      <c r="O33" s="318">
        <v>18</v>
      </c>
      <c r="P33" s="307">
        <v>47.100000000000009</v>
      </c>
      <c r="Q33" s="305">
        <v>1</v>
      </c>
      <c r="S33" s="317" t="s">
        <v>304</v>
      </c>
      <c r="T33" s="318">
        <v>2</v>
      </c>
      <c r="U33" s="318">
        <v>18</v>
      </c>
      <c r="V33" s="307">
        <v>47.100000000000009</v>
      </c>
      <c r="W33" s="5">
        <v>1</v>
      </c>
      <c r="Z33" s="441">
        <v>1</v>
      </c>
      <c r="AA33" s="309" t="str">
        <f>S33</f>
        <v>ESPAD2</v>
      </c>
      <c r="AB33" s="310">
        <f>W33+Q33+K33+E33</f>
        <v>13</v>
      </c>
      <c r="AC33" s="311" t="s">
        <v>142</v>
      </c>
      <c r="AD33" s="311" t="s">
        <v>85</v>
      </c>
      <c r="AE33" s="322" t="s">
        <v>8</v>
      </c>
    </row>
    <row r="34" spans="1:55" s="446" customFormat="1" ht="15.75" thickBot="1" x14ac:dyDescent="0.3">
      <c r="A34" s="443" t="s">
        <v>9</v>
      </c>
      <c r="B34" s="444"/>
      <c r="C34" s="444"/>
      <c r="D34" s="445"/>
      <c r="E34" s="305"/>
      <c r="F34" s="5"/>
      <c r="G34" s="317" t="s">
        <v>9</v>
      </c>
      <c r="H34" s="318"/>
      <c r="I34" s="318"/>
      <c r="J34" s="307"/>
      <c r="K34" s="305"/>
      <c r="L34" s="305"/>
      <c r="M34" s="317" t="s">
        <v>9</v>
      </c>
      <c r="N34" s="318"/>
      <c r="O34" s="318"/>
      <c r="P34" s="307"/>
      <c r="Q34" s="318"/>
      <c r="R34" s="5"/>
      <c r="S34" s="317" t="s">
        <v>9</v>
      </c>
      <c r="T34" s="318"/>
      <c r="U34" s="318"/>
      <c r="V34" s="307"/>
      <c r="W34" s="5"/>
      <c r="X34" s="5"/>
      <c r="Y34" s="5"/>
      <c r="Z34" s="323"/>
      <c r="AA34" s="324"/>
      <c r="AB34" s="325"/>
      <c r="AC34" s="326"/>
      <c r="AD34" s="326"/>
      <c r="AE34" s="327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</row>
    <row r="35" spans="1:55" x14ac:dyDescent="0.25">
      <c r="A35" s="317" t="s">
        <v>144</v>
      </c>
      <c r="B35" s="318">
        <v>2</v>
      </c>
      <c r="C35" s="318">
        <v>31</v>
      </c>
      <c r="D35" s="306">
        <v>6.2166666666667858</v>
      </c>
      <c r="E35" s="305">
        <v>1</v>
      </c>
      <c r="G35" s="317" t="s">
        <v>144</v>
      </c>
      <c r="H35" s="318">
        <v>1</v>
      </c>
      <c r="I35" s="318">
        <v>12</v>
      </c>
      <c r="J35" s="306">
        <v>22.033333333333314</v>
      </c>
      <c r="K35" s="305">
        <v>2</v>
      </c>
      <c r="M35" s="317" t="s">
        <v>144</v>
      </c>
      <c r="N35" s="318">
        <v>2</v>
      </c>
      <c r="O35" s="318">
        <v>19</v>
      </c>
      <c r="P35" s="307">
        <v>23.800000000000043</v>
      </c>
      <c r="Q35" s="318">
        <v>2</v>
      </c>
      <c r="S35" s="317" t="s">
        <v>144</v>
      </c>
      <c r="T35" s="318">
        <v>2</v>
      </c>
      <c r="U35" s="318">
        <v>19</v>
      </c>
      <c r="V35" s="307">
        <v>23.800000000000043</v>
      </c>
      <c r="W35" s="5">
        <v>2</v>
      </c>
      <c r="Z35" s="441">
        <v>1</v>
      </c>
      <c r="AA35" s="309" t="str">
        <f t="shared" si="0"/>
        <v>ASQ'O 2</v>
      </c>
      <c r="AB35" s="310">
        <f>W35+Q35+K35+E35</f>
        <v>7</v>
      </c>
      <c r="AC35" s="311" t="s">
        <v>149</v>
      </c>
      <c r="AD35" s="311" t="s">
        <v>85</v>
      </c>
      <c r="AE35" s="322" t="s">
        <v>9</v>
      </c>
      <c r="AF35" s="5">
        <v>2</v>
      </c>
      <c r="AG35" s="339" t="s">
        <v>149</v>
      </c>
      <c r="AH35" s="340"/>
      <c r="AI35" s="344">
        <v>1</v>
      </c>
      <c r="AJ35" s="344">
        <v>1</v>
      </c>
      <c r="AK35" s="344">
        <v>2</v>
      </c>
      <c r="AL35" s="344"/>
    </row>
    <row r="36" spans="1:55" x14ac:dyDescent="0.25">
      <c r="A36" s="317" t="s">
        <v>216</v>
      </c>
      <c r="B36" s="318">
        <v>2</v>
      </c>
      <c r="C36" s="318">
        <v>31</v>
      </c>
      <c r="D36" s="306">
        <v>6.2666666666666337</v>
      </c>
      <c r="E36" s="305">
        <v>2</v>
      </c>
      <c r="G36" s="317" t="s">
        <v>216</v>
      </c>
      <c r="H36" s="318">
        <v>1</v>
      </c>
      <c r="I36" s="318">
        <v>12</v>
      </c>
      <c r="J36" s="306">
        <v>21.633333333333251</v>
      </c>
      <c r="K36" s="305">
        <v>1</v>
      </c>
      <c r="M36" s="317" t="s">
        <v>216</v>
      </c>
      <c r="N36" s="318">
        <v>2</v>
      </c>
      <c r="O36" s="318">
        <v>19</v>
      </c>
      <c r="P36" s="307">
        <v>32.466666666666733</v>
      </c>
      <c r="Q36" s="318">
        <v>3</v>
      </c>
      <c r="S36" s="317" t="s">
        <v>216</v>
      </c>
      <c r="T36" s="318">
        <v>2</v>
      </c>
      <c r="U36" s="318">
        <v>19</v>
      </c>
      <c r="V36" s="307">
        <v>32.466666666666733</v>
      </c>
      <c r="W36" s="5">
        <v>3</v>
      </c>
      <c r="Z36" s="441">
        <v>3</v>
      </c>
      <c r="AA36" s="309" t="str">
        <f t="shared" si="0"/>
        <v>B77 1</v>
      </c>
      <c r="AB36" s="310">
        <f t="shared" si="1"/>
        <v>9</v>
      </c>
      <c r="AC36" s="311" t="s">
        <v>12</v>
      </c>
      <c r="AD36" s="311" t="s">
        <v>85</v>
      </c>
      <c r="AE36" s="322" t="s">
        <v>9</v>
      </c>
      <c r="AF36" s="5">
        <v>4</v>
      </c>
      <c r="AG36" s="341" t="s">
        <v>12</v>
      </c>
      <c r="AH36" s="308"/>
      <c r="AI36" s="345">
        <v>1</v>
      </c>
      <c r="AJ36" s="345">
        <v>3</v>
      </c>
      <c r="AK36" s="345"/>
      <c r="AL36" s="345"/>
    </row>
    <row r="37" spans="1:55" x14ac:dyDescent="0.25">
      <c r="A37" s="317" t="s">
        <v>158</v>
      </c>
      <c r="B37" s="318">
        <v>2</v>
      </c>
      <c r="C37" s="318">
        <v>28</v>
      </c>
      <c r="D37" s="306">
        <v>6.6166666666663687</v>
      </c>
      <c r="E37" s="305">
        <v>3</v>
      </c>
      <c r="G37" s="317" t="s">
        <v>158</v>
      </c>
      <c r="H37" s="318">
        <v>1</v>
      </c>
      <c r="I37" s="318">
        <v>12</v>
      </c>
      <c r="J37" s="307">
        <v>24.833333333333272</v>
      </c>
      <c r="K37" s="305">
        <v>3</v>
      </c>
      <c r="M37" s="317" t="s">
        <v>158</v>
      </c>
      <c r="N37" s="318">
        <v>2</v>
      </c>
      <c r="O37" s="318">
        <v>20</v>
      </c>
      <c r="P37" s="307">
        <v>24.399999999999977</v>
      </c>
      <c r="Q37" s="305">
        <v>1</v>
      </c>
      <c r="S37" s="317" t="s">
        <v>158</v>
      </c>
      <c r="T37" s="318">
        <v>2</v>
      </c>
      <c r="U37" s="318">
        <v>20</v>
      </c>
      <c r="V37" s="307">
        <v>24.399999999999977</v>
      </c>
      <c r="W37" s="5">
        <v>1</v>
      </c>
      <c r="Z37" s="441">
        <v>2</v>
      </c>
      <c r="AA37" s="309" t="str">
        <f t="shared" si="0"/>
        <v>GO78-4</v>
      </c>
      <c r="AB37" s="310">
        <f t="shared" si="1"/>
        <v>8</v>
      </c>
      <c r="AC37" s="311" t="s">
        <v>11</v>
      </c>
      <c r="AD37" s="311" t="s">
        <v>85</v>
      </c>
      <c r="AE37" s="322" t="s">
        <v>9</v>
      </c>
      <c r="AF37" s="5">
        <v>1</v>
      </c>
      <c r="AG37" s="341" t="s">
        <v>11</v>
      </c>
      <c r="AH37" s="308"/>
      <c r="AI37" s="345">
        <v>1</v>
      </c>
      <c r="AJ37" s="345">
        <v>1</v>
      </c>
      <c r="AK37" s="345">
        <v>2</v>
      </c>
      <c r="AL37" s="345"/>
    </row>
    <row r="38" spans="1:55" ht="15.75" thickBot="1" x14ac:dyDescent="0.3">
      <c r="A38" s="317" t="s">
        <v>285</v>
      </c>
      <c r="B38" s="318">
        <v>2</v>
      </c>
      <c r="C38" s="318">
        <v>31</v>
      </c>
      <c r="D38" s="306">
        <v>6.8333333333333357</v>
      </c>
      <c r="E38" s="305">
        <v>4</v>
      </c>
      <c r="G38" s="317" t="s">
        <v>285</v>
      </c>
      <c r="H38" s="318">
        <v>1</v>
      </c>
      <c r="I38" s="318">
        <v>12</v>
      </c>
      <c r="J38" s="307">
        <v>27.816666666666645</v>
      </c>
      <c r="K38" s="305">
        <v>4</v>
      </c>
      <c r="M38" s="317" t="s">
        <v>285</v>
      </c>
      <c r="N38" s="318">
        <v>2</v>
      </c>
      <c r="O38" s="318">
        <v>17</v>
      </c>
      <c r="P38" s="307">
        <v>27.149999999999928</v>
      </c>
      <c r="Q38" s="318">
        <v>4</v>
      </c>
      <c r="S38" s="317" t="s">
        <v>285</v>
      </c>
      <c r="T38" s="318">
        <v>2</v>
      </c>
      <c r="U38" s="318">
        <v>17</v>
      </c>
      <c r="V38" s="307">
        <v>27.149999999999928</v>
      </c>
      <c r="W38" s="5">
        <v>2</v>
      </c>
      <c r="Z38" s="441">
        <v>4</v>
      </c>
      <c r="AA38" s="309" t="str">
        <f t="shared" si="0"/>
        <v>VervinsO4</v>
      </c>
      <c r="AB38" s="310">
        <f t="shared" si="1"/>
        <v>14</v>
      </c>
      <c r="AC38" s="311" t="s">
        <v>91</v>
      </c>
      <c r="AD38" s="311" t="s">
        <v>85</v>
      </c>
      <c r="AE38" s="322" t="s">
        <v>9</v>
      </c>
      <c r="AF38" s="5">
        <v>3</v>
      </c>
      <c r="AG38" s="342" t="s">
        <v>91</v>
      </c>
      <c r="AH38" s="343"/>
      <c r="AI38" s="346">
        <v>1</v>
      </c>
      <c r="AJ38" s="346">
        <v>2</v>
      </c>
      <c r="AK38" s="346"/>
      <c r="AL38" s="346"/>
    </row>
    <row r="39" spans="1:55" s="446" customFormat="1" x14ac:dyDescent="0.25">
      <c r="A39" s="443" t="s">
        <v>10</v>
      </c>
      <c r="B39" s="444"/>
      <c r="C39" s="444"/>
      <c r="D39" s="445"/>
      <c r="E39" s="305"/>
      <c r="F39" s="5"/>
      <c r="G39" s="317" t="s">
        <v>10</v>
      </c>
      <c r="H39" s="318"/>
      <c r="I39" s="318"/>
      <c r="J39" s="307"/>
      <c r="K39" s="305"/>
      <c r="L39" s="305"/>
      <c r="M39" s="317" t="s">
        <v>10</v>
      </c>
      <c r="N39" s="318"/>
      <c r="O39" s="318"/>
      <c r="P39" s="307"/>
      <c r="Q39" s="318"/>
      <c r="R39" s="5"/>
      <c r="S39" s="317" t="s">
        <v>10</v>
      </c>
      <c r="T39" s="318"/>
      <c r="U39" s="318"/>
      <c r="V39" s="307"/>
      <c r="W39" s="5"/>
      <c r="X39" s="5"/>
      <c r="Y39" s="5"/>
      <c r="Z39" s="323"/>
      <c r="AA39" s="324"/>
      <c r="AB39" s="325"/>
      <c r="AC39" s="326"/>
      <c r="AD39" s="326"/>
      <c r="AE39" s="327"/>
      <c r="AF39" s="5">
        <v>5</v>
      </c>
      <c r="AG39" s="347" t="s">
        <v>152</v>
      </c>
      <c r="AH39" s="340"/>
      <c r="AI39" s="344">
        <v>1</v>
      </c>
      <c r="AJ39" s="349">
        <v>4</v>
      </c>
      <c r="AK39" s="344">
        <v>5</v>
      </c>
      <c r="AL39" s="350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</row>
    <row r="40" spans="1:55" ht="15.75" thickBot="1" x14ac:dyDescent="0.3">
      <c r="A40" s="317" t="s">
        <v>146</v>
      </c>
      <c r="B40" s="318">
        <v>2</v>
      </c>
      <c r="C40" s="318">
        <v>34</v>
      </c>
      <c r="D40" s="306">
        <v>6.2833333333334096</v>
      </c>
      <c r="E40" s="305">
        <v>2</v>
      </c>
      <c r="G40" s="317" t="s">
        <v>146</v>
      </c>
      <c r="H40" s="318">
        <v>1</v>
      </c>
      <c r="I40" s="318">
        <v>16</v>
      </c>
      <c r="J40" s="306">
        <v>42.183333333333422</v>
      </c>
      <c r="K40" s="305">
        <v>5</v>
      </c>
      <c r="M40" s="317" t="s">
        <v>146</v>
      </c>
      <c r="N40" s="318">
        <v>2</v>
      </c>
      <c r="O40" s="318">
        <v>25</v>
      </c>
      <c r="P40" s="307">
        <v>31.333333333333329</v>
      </c>
      <c r="Q40" s="318">
        <v>3</v>
      </c>
      <c r="S40" s="317" t="s">
        <v>146</v>
      </c>
      <c r="T40" s="318">
        <v>2</v>
      </c>
      <c r="U40" s="318">
        <v>25</v>
      </c>
      <c r="V40" s="307">
        <v>31.333333333333329</v>
      </c>
      <c r="W40" s="5">
        <v>3</v>
      </c>
      <c r="Z40" s="441">
        <v>2</v>
      </c>
      <c r="AA40" s="309" t="str">
        <f t="shared" si="0"/>
        <v>ASQ'O 3</v>
      </c>
      <c r="AB40" s="310">
        <f>W40+Q40+K40+E40</f>
        <v>13</v>
      </c>
      <c r="AC40" s="311" t="s">
        <v>149</v>
      </c>
      <c r="AD40" s="311" t="s">
        <v>85</v>
      </c>
      <c r="AE40" s="322" t="s">
        <v>10</v>
      </c>
      <c r="AF40" s="5">
        <v>6</v>
      </c>
      <c r="AG40" s="348" t="s">
        <v>13</v>
      </c>
      <c r="AH40" s="343"/>
      <c r="AI40" s="346">
        <v>2</v>
      </c>
      <c r="AJ40" s="330">
        <v>2</v>
      </c>
      <c r="AK40" s="346">
        <v>6</v>
      </c>
      <c r="AL40" s="351"/>
    </row>
    <row r="41" spans="1:55" x14ac:dyDescent="0.25">
      <c r="A41" s="317" t="s">
        <v>235</v>
      </c>
      <c r="B41" s="318">
        <v>2</v>
      </c>
      <c r="C41" s="318">
        <v>34</v>
      </c>
      <c r="D41" s="306">
        <v>6.9499999999999673</v>
      </c>
      <c r="E41" s="305">
        <v>4</v>
      </c>
      <c r="G41" s="317" t="s">
        <v>235</v>
      </c>
      <c r="H41" s="318">
        <v>1</v>
      </c>
      <c r="I41" s="318"/>
      <c r="J41" s="307">
        <v>60</v>
      </c>
      <c r="K41" s="305">
        <v>10</v>
      </c>
      <c r="M41" s="317" t="s">
        <v>235</v>
      </c>
      <c r="N41" s="318">
        <v>2</v>
      </c>
      <c r="O41" s="318">
        <v>25</v>
      </c>
      <c r="P41" s="307">
        <v>39.550000000000111</v>
      </c>
      <c r="Q41" s="318">
        <v>4</v>
      </c>
      <c r="S41" s="317" t="s">
        <v>235</v>
      </c>
      <c r="T41" s="318">
        <v>2</v>
      </c>
      <c r="U41" s="318">
        <v>25</v>
      </c>
      <c r="V41" s="307">
        <v>39.550000000000111</v>
      </c>
      <c r="W41" s="5">
        <v>6</v>
      </c>
      <c r="Z41" s="441">
        <v>7</v>
      </c>
      <c r="AA41" s="309" t="str">
        <f t="shared" si="0"/>
        <v>B77 7</v>
      </c>
      <c r="AB41" s="310">
        <f t="shared" ref="AB41:AB47" si="4">W41+Q41+K41+E41</f>
        <v>24</v>
      </c>
      <c r="AC41" s="311" t="s">
        <v>12</v>
      </c>
      <c r="AD41" s="311" t="s">
        <v>85</v>
      </c>
      <c r="AE41" s="322" t="s">
        <v>10</v>
      </c>
    </row>
    <row r="42" spans="1:55" ht="14.25" customHeight="1" x14ac:dyDescent="0.25">
      <c r="A42" s="317" t="s">
        <v>452</v>
      </c>
      <c r="B42" s="318">
        <v>1</v>
      </c>
      <c r="C42" s="318">
        <v>17</v>
      </c>
      <c r="D42" s="306">
        <v>3.4500000000000597</v>
      </c>
      <c r="E42" s="305">
        <v>10</v>
      </c>
      <c r="G42" s="317" t="s">
        <v>452</v>
      </c>
      <c r="H42" s="318">
        <v>1</v>
      </c>
      <c r="I42" s="318"/>
      <c r="J42" s="307">
        <v>60</v>
      </c>
      <c r="K42" s="305">
        <v>10</v>
      </c>
      <c r="M42" s="317" t="s">
        <v>452</v>
      </c>
      <c r="N42" s="318">
        <v>1</v>
      </c>
      <c r="O42" s="318">
        <v>10</v>
      </c>
      <c r="P42" s="307">
        <v>33.500000000000121</v>
      </c>
      <c r="Q42" s="318">
        <v>5</v>
      </c>
      <c r="S42" s="317" t="s">
        <v>452</v>
      </c>
      <c r="T42" s="318">
        <v>1</v>
      </c>
      <c r="U42" s="318">
        <v>10</v>
      </c>
      <c r="V42" s="307">
        <v>33.500000000000121</v>
      </c>
      <c r="Z42" s="447"/>
      <c r="AA42" s="309" t="str">
        <f t="shared" si="0"/>
        <v>COLE1</v>
      </c>
      <c r="AB42" s="310">
        <f t="shared" si="4"/>
        <v>25</v>
      </c>
      <c r="AC42" s="311" t="s">
        <v>13</v>
      </c>
      <c r="AD42" s="311" t="s">
        <v>85</v>
      </c>
      <c r="AE42" s="322" t="s">
        <v>10</v>
      </c>
    </row>
    <row r="43" spans="1:55" x14ac:dyDescent="0.25">
      <c r="A43" s="317" t="s">
        <v>154</v>
      </c>
      <c r="B43" s="318">
        <v>2</v>
      </c>
      <c r="C43" s="318">
        <v>27</v>
      </c>
      <c r="D43" s="306">
        <v>6.0333333333333705</v>
      </c>
      <c r="E43" s="305">
        <v>10</v>
      </c>
      <c r="G43" s="317" t="s">
        <v>154</v>
      </c>
      <c r="H43" s="318">
        <v>1</v>
      </c>
      <c r="I43" s="318">
        <v>16</v>
      </c>
      <c r="J43" s="307">
        <v>33.850000000000016</v>
      </c>
      <c r="K43" s="305">
        <v>3</v>
      </c>
      <c r="M43" s="317" t="s">
        <v>154</v>
      </c>
      <c r="N43" s="318">
        <v>2</v>
      </c>
      <c r="O43" s="318">
        <v>35</v>
      </c>
      <c r="P43" s="307">
        <v>29.883333333333422</v>
      </c>
      <c r="Q43" s="305">
        <v>1</v>
      </c>
      <c r="S43" s="317" t="s">
        <v>154</v>
      </c>
      <c r="T43" s="318">
        <v>2</v>
      </c>
      <c r="U43" s="318">
        <v>35</v>
      </c>
      <c r="V43" s="307">
        <v>29.883333333333422</v>
      </c>
      <c r="W43" s="5">
        <v>10</v>
      </c>
      <c r="Z43" s="441">
        <v>6</v>
      </c>
      <c r="AA43" s="309" t="str">
        <f t="shared" si="0"/>
        <v>GO78-1</v>
      </c>
      <c r="AB43" s="310">
        <f t="shared" si="4"/>
        <v>24</v>
      </c>
      <c r="AC43" s="311" t="s">
        <v>11</v>
      </c>
      <c r="AD43" s="311" t="s">
        <v>85</v>
      </c>
      <c r="AE43" s="322" t="s">
        <v>10</v>
      </c>
    </row>
    <row r="44" spans="1:55" x14ac:dyDescent="0.25">
      <c r="A44" s="317" t="s">
        <v>155</v>
      </c>
      <c r="B44" s="318">
        <v>2</v>
      </c>
      <c r="C44" s="318">
        <v>34</v>
      </c>
      <c r="D44" s="306">
        <v>7.4500000000002053</v>
      </c>
      <c r="E44" s="305">
        <v>5</v>
      </c>
      <c r="G44" s="317" t="s">
        <v>155</v>
      </c>
      <c r="H44" s="318">
        <v>1</v>
      </c>
      <c r="I44" s="318">
        <v>17</v>
      </c>
      <c r="J44" s="307">
        <v>45.500000000000078</v>
      </c>
      <c r="K44" s="305">
        <v>6</v>
      </c>
      <c r="M44" s="317" t="s">
        <v>155</v>
      </c>
      <c r="N44" s="318">
        <v>2</v>
      </c>
      <c r="O44" s="318">
        <v>24</v>
      </c>
      <c r="P44" s="307">
        <v>35.383333333333482</v>
      </c>
      <c r="Q44" s="318">
        <v>7</v>
      </c>
      <c r="S44" s="317" t="s">
        <v>155</v>
      </c>
      <c r="T44" s="318">
        <v>2</v>
      </c>
      <c r="U44" s="318">
        <v>24</v>
      </c>
      <c r="V44" s="307">
        <v>35.383333333333482</v>
      </c>
      <c r="W44" s="5">
        <v>5</v>
      </c>
      <c r="Z44" s="441">
        <v>5</v>
      </c>
      <c r="AA44" s="309" t="str">
        <f t="shared" si="0"/>
        <v>GO78-2</v>
      </c>
      <c r="AB44" s="310">
        <f t="shared" si="4"/>
        <v>23</v>
      </c>
      <c r="AC44" s="311" t="s">
        <v>11</v>
      </c>
      <c r="AD44" s="311" t="s">
        <v>85</v>
      </c>
      <c r="AE44" s="322" t="s">
        <v>10</v>
      </c>
    </row>
    <row r="45" spans="1:55" x14ac:dyDescent="0.25">
      <c r="A45" s="317" t="s">
        <v>209</v>
      </c>
      <c r="B45" s="318">
        <v>1</v>
      </c>
      <c r="C45" s="318">
        <v>17</v>
      </c>
      <c r="D45" s="306">
        <v>2.800000000000118</v>
      </c>
      <c r="E45" s="305">
        <v>10</v>
      </c>
      <c r="G45" s="317" t="s">
        <v>209</v>
      </c>
      <c r="H45" s="318">
        <v>1</v>
      </c>
      <c r="I45" s="318">
        <v>17</v>
      </c>
      <c r="J45" s="307">
        <v>31.266666666666705</v>
      </c>
      <c r="K45" s="305">
        <v>2</v>
      </c>
      <c r="M45" s="317" t="s">
        <v>209</v>
      </c>
      <c r="N45" s="318">
        <v>2</v>
      </c>
      <c r="O45" s="318">
        <v>24</v>
      </c>
      <c r="P45" s="307">
        <v>30.816666666666634</v>
      </c>
      <c r="Q45" s="318">
        <v>6</v>
      </c>
      <c r="S45" s="317" t="s">
        <v>209</v>
      </c>
      <c r="T45" s="318">
        <v>2</v>
      </c>
      <c r="U45" s="318">
        <v>24</v>
      </c>
      <c r="V45" s="307">
        <v>30.816666666666634</v>
      </c>
      <c r="W45" s="5">
        <v>4</v>
      </c>
      <c r="Z45" s="441">
        <v>4</v>
      </c>
      <c r="AA45" s="309" t="str">
        <f t="shared" si="0"/>
        <v>TSO 2</v>
      </c>
      <c r="AB45" s="310">
        <f t="shared" si="4"/>
        <v>22</v>
      </c>
      <c r="AC45" s="311" t="s">
        <v>152</v>
      </c>
      <c r="AD45" s="311" t="s">
        <v>85</v>
      </c>
      <c r="AE45" s="322" t="s">
        <v>10</v>
      </c>
    </row>
    <row r="46" spans="1:55" x14ac:dyDescent="0.25">
      <c r="A46" s="317" t="s">
        <v>210</v>
      </c>
      <c r="B46" s="318">
        <v>2</v>
      </c>
      <c r="C46" s="318">
        <v>34</v>
      </c>
      <c r="D46" s="306">
        <v>5.5000000000002203</v>
      </c>
      <c r="E46" s="305">
        <v>1</v>
      </c>
      <c r="G46" s="317" t="s">
        <v>210</v>
      </c>
      <c r="H46" s="318">
        <v>1</v>
      </c>
      <c r="I46" s="318">
        <v>16</v>
      </c>
      <c r="J46" s="307">
        <v>25.316666666666734</v>
      </c>
      <c r="K46" s="305">
        <v>1</v>
      </c>
      <c r="M46" s="317" t="s">
        <v>210</v>
      </c>
      <c r="N46" s="318">
        <v>2</v>
      </c>
      <c r="O46" s="318">
        <v>25</v>
      </c>
      <c r="P46" s="307">
        <v>21.099999999999941</v>
      </c>
      <c r="Q46" s="318">
        <v>2</v>
      </c>
      <c r="S46" s="317" t="s">
        <v>210</v>
      </c>
      <c r="T46" s="318">
        <v>2</v>
      </c>
      <c r="U46" s="318">
        <v>25</v>
      </c>
      <c r="V46" s="307">
        <v>21.099999999999941</v>
      </c>
      <c r="W46" s="5">
        <v>1</v>
      </c>
      <c r="Z46" s="441">
        <v>1</v>
      </c>
      <c r="AA46" s="309" t="str">
        <f t="shared" si="0"/>
        <v>TSO 3</v>
      </c>
      <c r="AB46" s="310">
        <f t="shared" si="4"/>
        <v>5</v>
      </c>
      <c r="AC46" s="311" t="s">
        <v>152</v>
      </c>
      <c r="AD46" s="311" t="s">
        <v>85</v>
      </c>
      <c r="AE46" s="322" t="s">
        <v>10</v>
      </c>
    </row>
    <row r="47" spans="1:55" x14ac:dyDescent="0.25">
      <c r="A47" s="317" t="s">
        <v>289</v>
      </c>
      <c r="B47" s="318">
        <v>2</v>
      </c>
      <c r="C47" s="318">
        <v>34</v>
      </c>
      <c r="D47" s="306">
        <v>6.4999999999997371</v>
      </c>
      <c r="E47" s="305">
        <v>3</v>
      </c>
      <c r="G47" s="317" t="s">
        <v>289</v>
      </c>
      <c r="H47" s="318">
        <v>1</v>
      </c>
      <c r="I47" s="318">
        <v>16</v>
      </c>
      <c r="J47" s="307">
        <v>36.166666666666671</v>
      </c>
      <c r="K47" s="305">
        <v>4</v>
      </c>
      <c r="M47" s="317" t="s">
        <v>289</v>
      </c>
      <c r="N47" s="318">
        <v>2</v>
      </c>
      <c r="O47" s="318">
        <v>24</v>
      </c>
      <c r="P47" s="307">
        <v>25.266666666666726</v>
      </c>
      <c r="Q47" s="318">
        <v>5</v>
      </c>
      <c r="S47" s="317" t="s">
        <v>289</v>
      </c>
      <c r="T47" s="318">
        <v>2</v>
      </c>
      <c r="U47" s="318">
        <v>24</v>
      </c>
      <c r="V47" s="307">
        <v>25.266666666666726</v>
      </c>
      <c r="W47" s="5">
        <v>2</v>
      </c>
      <c r="Z47" s="441">
        <v>3</v>
      </c>
      <c r="AA47" s="309" t="str">
        <f t="shared" si="0"/>
        <v>VervinsO8</v>
      </c>
      <c r="AB47" s="310">
        <f t="shared" si="4"/>
        <v>14</v>
      </c>
      <c r="AC47" s="311" t="s">
        <v>91</v>
      </c>
      <c r="AD47" s="311" t="s">
        <v>85</v>
      </c>
      <c r="AE47" s="322" t="s">
        <v>10</v>
      </c>
    </row>
    <row r="48" spans="1:55" ht="15.75" thickBot="1" x14ac:dyDescent="0.3">
      <c r="A48" s="317" t="s">
        <v>151</v>
      </c>
      <c r="B48" s="318"/>
      <c r="C48" s="318"/>
      <c r="E48" s="305"/>
      <c r="G48" s="317" t="s">
        <v>151</v>
      </c>
      <c r="H48" s="318"/>
      <c r="I48" s="318"/>
      <c r="J48" s="307"/>
      <c r="K48" s="305"/>
      <c r="M48" s="317" t="s">
        <v>151</v>
      </c>
      <c r="N48" s="318"/>
      <c r="O48" s="318"/>
      <c r="P48" s="307"/>
      <c r="Q48" s="318"/>
      <c r="S48" s="317" t="s">
        <v>151</v>
      </c>
      <c r="T48" s="318"/>
      <c r="U48" s="318"/>
      <c r="V48" s="307"/>
      <c r="Z48" s="328"/>
      <c r="AA48" s="329"/>
      <c r="AB48" s="330"/>
      <c r="AC48" s="331"/>
      <c r="AD48" s="331"/>
      <c r="AE48" s="332"/>
    </row>
    <row r="49" spans="1:55" s="446" customFormat="1" x14ac:dyDescent="0.25">
      <c r="A49" s="443" t="s">
        <v>8</v>
      </c>
      <c r="B49" s="444"/>
      <c r="C49" s="444"/>
      <c r="D49" s="445"/>
      <c r="E49" s="5"/>
      <c r="F49" s="5"/>
      <c r="G49" s="317" t="s">
        <v>8</v>
      </c>
      <c r="H49" s="318"/>
      <c r="I49" s="318"/>
      <c r="J49" s="307"/>
      <c r="K49" s="305"/>
      <c r="L49" s="305"/>
      <c r="M49" s="317" t="s">
        <v>8</v>
      </c>
      <c r="N49" s="318"/>
      <c r="O49" s="318"/>
      <c r="P49" s="307"/>
      <c r="Q49" s="318"/>
      <c r="R49" s="5"/>
      <c r="S49" s="317" t="s">
        <v>8</v>
      </c>
      <c r="T49" s="318"/>
      <c r="U49" s="318"/>
      <c r="V49" s="307"/>
      <c r="W49" s="5"/>
      <c r="X49" s="5"/>
      <c r="Y49" s="5"/>
      <c r="Z49" s="319"/>
      <c r="AA49" s="333"/>
      <c r="AB49" s="334"/>
      <c r="AC49" s="335"/>
      <c r="AD49" s="335"/>
      <c r="AE49" s="336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</row>
    <row r="50" spans="1:55" x14ac:dyDescent="0.25">
      <c r="A50" s="317" t="s">
        <v>162</v>
      </c>
      <c r="B50" s="318">
        <v>1</v>
      </c>
      <c r="C50" s="318">
        <v>17</v>
      </c>
      <c r="D50" s="306">
        <v>8.4600000000000009</v>
      </c>
      <c r="E50" s="305">
        <v>10</v>
      </c>
      <c r="G50" s="317" t="s">
        <v>162</v>
      </c>
      <c r="H50" s="318">
        <v>1</v>
      </c>
      <c r="I50" s="318">
        <v>12</v>
      </c>
      <c r="J50" s="307">
        <v>31.916666666666647</v>
      </c>
      <c r="K50" s="305">
        <v>2</v>
      </c>
      <c r="M50" s="317" t="s">
        <v>162</v>
      </c>
      <c r="N50" s="318">
        <v>2</v>
      </c>
      <c r="O50" s="318">
        <v>17</v>
      </c>
      <c r="P50" s="307">
        <v>46.183333333333408</v>
      </c>
      <c r="Q50" s="318">
        <v>2</v>
      </c>
      <c r="S50" s="317" t="s">
        <v>162</v>
      </c>
      <c r="T50" s="318">
        <v>2</v>
      </c>
      <c r="U50" s="318">
        <v>17</v>
      </c>
      <c r="V50" s="307">
        <v>46.183333333333408</v>
      </c>
      <c r="W50" s="5">
        <v>2</v>
      </c>
      <c r="Z50" s="441">
        <v>1</v>
      </c>
      <c r="AA50" s="309" t="str">
        <f t="shared" si="0"/>
        <v>GO78-9</v>
      </c>
      <c r="AB50" s="310">
        <f>W50+Q50+K50+E46</f>
        <v>7</v>
      </c>
      <c r="AC50" s="311" t="s">
        <v>11</v>
      </c>
      <c r="AD50" s="311" t="s">
        <v>86</v>
      </c>
      <c r="AE50" s="322" t="s">
        <v>8</v>
      </c>
    </row>
    <row r="51" spans="1:55" x14ac:dyDescent="0.25">
      <c r="A51" s="317" t="s">
        <v>214</v>
      </c>
      <c r="B51" s="318">
        <v>2</v>
      </c>
      <c r="C51" s="318">
        <v>34</v>
      </c>
      <c r="D51" s="306">
        <v>8.6166666666666814</v>
      </c>
      <c r="E51" s="305">
        <v>2</v>
      </c>
      <c r="G51" s="317" t="s">
        <v>214</v>
      </c>
      <c r="H51" s="318">
        <v>1</v>
      </c>
      <c r="I51" s="318">
        <v>12</v>
      </c>
      <c r="J51" s="307">
        <v>20.299999999999976</v>
      </c>
      <c r="K51" s="305">
        <v>1</v>
      </c>
      <c r="M51" s="317" t="s">
        <v>214</v>
      </c>
      <c r="N51" s="318">
        <v>2</v>
      </c>
      <c r="O51" s="318">
        <v>18</v>
      </c>
      <c r="P51" s="307">
        <v>42.616666666666561</v>
      </c>
      <c r="Q51" s="318">
        <v>1</v>
      </c>
      <c r="S51" s="317" t="s">
        <v>214</v>
      </c>
      <c r="T51" s="318">
        <v>2</v>
      </c>
      <c r="U51" s="318">
        <v>18</v>
      </c>
      <c r="V51" s="307">
        <v>42.616666666666561</v>
      </c>
      <c r="W51" s="5">
        <v>3</v>
      </c>
      <c r="Z51" s="441">
        <v>2</v>
      </c>
      <c r="AA51" s="309" t="str">
        <f t="shared" si="0"/>
        <v>TOMBALISE</v>
      </c>
      <c r="AB51" s="310">
        <f>W51+Q51+K51+E47</f>
        <v>8</v>
      </c>
      <c r="AD51" s="311" t="s">
        <v>86</v>
      </c>
      <c r="AE51" s="322" t="s">
        <v>8</v>
      </c>
    </row>
    <row r="52" spans="1:55" x14ac:dyDescent="0.25">
      <c r="A52" s="317" t="s">
        <v>148</v>
      </c>
      <c r="B52" s="318">
        <v>2</v>
      </c>
      <c r="C52" s="318">
        <v>34</v>
      </c>
      <c r="D52" s="306">
        <v>5.8999999999999631</v>
      </c>
      <c r="E52" s="305">
        <v>1</v>
      </c>
      <c r="G52" s="317" t="s">
        <v>148</v>
      </c>
      <c r="H52" s="318">
        <v>1</v>
      </c>
      <c r="I52" s="318"/>
      <c r="J52" s="307">
        <v>60</v>
      </c>
      <c r="K52" s="305">
        <v>10</v>
      </c>
      <c r="M52" s="317" t="s">
        <v>148</v>
      </c>
      <c r="N52" s="318">
        <v>2</v>
      </c>
      <c r="O52" s="318">
        <v>16</v>
      </c>
      <c r="P52" s="307">
        <v>21.249999999999964</v>
      </c>
      <c r="Q52" s="318">
        <v>3</v>
      </c>
      <c r="S52" s="317" t="s">
        <v>148</v>
      </c>
      <c r="T52" s="318">
        <v>2</v>
      </c>
      <c r="U52" s="318">
        <v>16</v>
      </c>
      <c r="V52" s="307">
        <v>21.249999999999964</v>
      </c>
      <c r="W52" s="5">
        <v>1</v>
      </c>
      <c r="Z52" s="441">
        <v>3</v>
      </c>
      <c r="AA52" s="309" t="str">
        <f t="shared" si="0"/>
        <v>TSO-ASQ'O 1</v>
      </c>
      <c r="AB52" s="310">
        <f>W52+Q52+K52+E48</f>
        <v>14</v>
      </c>
      <c r="AD52" s="311" t="s">
        <v>86</v>
      </c>
      <c r="AE52" s="322" t="s">
        <v>8</v>
      </c>
    </row>
    <row r="53" spans="1:55" s="446" customFormat="1" x14ac:dyDescent="0.25">
      <c r="A53" s="443" t="s">
        <v>9</v>
      </c>
      <c r="B53" s="444"/>
      <c r="C53" s="444"/>
      <c r="D53" s="445"/>
      <c r="E53" s="305"/>
      <c r="F53" s="5"/>
      <c r="G53" s="317" t="s">
        <v>9</v>
      </c>
      <c r="H53" s="318"/>
      <c r="I53" s="318"/>
      <c r="J53" s="307"/>
      <c r="K53" s="305"/>
      <c r="L53" s="305"/>
      <c r="M53" s="317" t="s">
        <v>9</v>
      </c>
      <c r="N53" s="318"/>
      <c r="O53" s="318"/>
      <c r="P53" s="307"/>
      <c r="Q53" s="305"/>
      <c r="R53" s="5"/>
      <c r="S53" s="317" t="s">
        <v>9</v>
      </c>
      <c r="T53" s="318"/>
      <c r="U53" s="318"/>
      <c r="V53" s="307"/>
      <c r="W53" s="5"/>
      <c r="X53" s="5"/>
      <c r="Y53" s="5"/>
      <c r="Z53" s="323"/>
      <c r="AA53" s="324"/>
      <c r="AB53" s="325"/>
      <c r="AC53" s="326"/>
      <c r="AD53" s="326"/>
      <c r="AE53" s="327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</row>
    <row r="54" spans="1:55" x14ac:dyDescent="0.25">
      <c r="A54" s="317" t="s">
        <v>223</v>
      </c>
      <c r="B54" s="318">
        <v>2</v>
      </c>
      <c r="C54" s="318">
        <v>32</v>
      </c>
      <c r="D54" s="306">
        <v>8.6166666666666814</v>
      </c>
      <c r="E54" s="305">
        <v>1</v>
      </c>
      <c r="G54" s="317" t="s">
        <v>223</v>
      </c>
      <c r="H54" s="318">
        <v>1</v>
      </c>
      <c r="I54" s="318">
        <v>12</v>
      </c>
      <c r="J54" s="307">
        <v>36.216666666666839</v>
      </c>
      <c r="K54" s="305">
        <v>1</v>
      </c>
      <c r="M54" s="317" t="s">
        <v>223</v>
      </c>
      <c r="N54" s="318">
        <v>2</v>
      </c>
      <c r="O54" s="318">
        <v>25</v>
      </c>
      <c r="P54" s="307">
        <v>42.383333333333297</v>
      </c>
      <c r="Q54" s="305">
        <v>1</v>
      </c>
      <c r="S54" s="317" t="s">
        <v>223</v>
      </c>
      <c r="T54" s="318">
        <v>2</v>
      </c>
      <c r="U54" s="318">
        <v>25</v>
      </c>
      <c r="V54" s="307">
        <v>42.383333333333297</v>
      </c>
      <c r="W54" s="5">
        <v>10</v>
      </c>
      <c r="Z54" s="441">
        <v>1</v>
      </c>
      <c r="AA54" s="309" t="str">
        <f t="shared" si="0"/>
        <v>B77 3</v>
      </c>
      <c r="AB54" s="310">
        <f t="shared" si="1"/>
        <v>13</v>
      </c>
      <c r="AC54" s="311" t="s">
        <v>12</v>
      </c>
      <c r="AD54" s="311" t="s">
        <v>86</v>
      </c>
      <c r="AE54" s="322" t="s">
        <v>9</v>
      </c>
      <c r="AF54" s="5" t="s">
        <v>942</v>
      </c>
    </row>
    <row r="55" spans="1:55" s="446" customFormat="1" x14ac:dyDescent="0.25">
      <c r="A55" s="443" t="s">
        <v>10</v>
      </c>
      <c r="B55" s="444"/>
      <c r="C55" s="444"/>
      <c r="D55" s="445"/>
      <c r="E55" s="5"/>
      <c r="F55" s="5"/>
      <c r="G55" s="317" t="s">
        <v>10</v>
      </c>
      <c r="H55" s="318"/>
      <c r="I55" s="318"/>
      <c r="J55" s="307"/>
      <c r="K55" s="305"/>
      <c r="L55" s="305"/>
      <c r="M55" s="317" t="s">
        <v>10</v>
      </c>
      <c r="N55" s="318"/>
      <c r="O55" s="318"/>
      <c r="P55" s="307"/>
      <c r="Q55" s="318"/>
      <c r="R55" s="5"/>
      <c r="S55" s="317" t="s">
        <v>10</v>
      </c>
      <c r="T55" s="318"/>
      <c r="U55" s="318"/>
      <c r="V55" s="307"/>
      <c r="W55" s="5"/>
      <c r="X55" s="5"/>
      <c r="Y55" s="5"/>
      <c r="Z55" s="323"/>
      <c r="AA55" s="324"/>
      <c r="AB55" s="325"/>
      <c r="AC55" s="326"/>
      <c r="AD55" s="326"/>
      <c r="AE55" s="327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</row>
    <row r="56" spans="1:55" ht="15.75" thickBot="1" x14ac:dyDescent="0.3">
      <c r="A56" s="317" t="s">
        <v>226</v>
      </c>
      <c r="B56" s="318">
        <v>2</v>
      </c>
      <c r="C56" s="318">
        <v>31</v>
      </c>
      <c r="D56" s="306">
        <v>7.3000000000001819</v>
      </c>
      <c r="E56" s="305">
        <v>1</v>
      </c>
      <c r="G56" s="317" t="s">
        <v>226</v>
      </c>
      <c r="H56" s="318">
        <v>1</v>
      </c>
      <c r="I56" s="318">
        <v>13</v>
      </c>
      <c r="J56" s="307">
        <v>33.649999999999984</v>
      </c>
      <c r="K56" s="305">
        <v>1</v>
      </c>
      <c r="M56" s="317" t="s">
        <v>226</v>
      </c>
      <c r="N56" s="318">
        <v>2</v>
      </c>
      <c r="O56" s="318">
        <v>19</v>
      </c>
      <c r="P56" s="307">
        <v>43.949999999999996</v>
      </c>
      <c r="Q56" s="318">
        <v>1</v>
      </c>
      <c r="S56" s="317" t="s">
        <v>226</v>
      </c>
      <c r="T56" s="318">
        <v>2</v>
      </c>
      <c r="U56" s="318">
        <v>19</v>
      </c>
      <c r="V56" s="307">
        <v>43.949999999999996</v>
      </c>
      <c r="W56" s="5">
        <v>1</v>
      </c>
      <c r="Z56" s="442">
        <v>1</v>
      </c>
      <c r="AA56" s="329" t="str">
        <f t="shared" si="0"/>
        <v>B77 4</v>
      </c>
      <c r="AB56" s="330">
        <f>W56+Q56+K56+E51</f>
        <v>5</v>
      </c>
      <c r="AC56" s="331" t="s">
        <v>12</v>
      </c>
      <c r="AD56" s="331" t="s">
        <v>86</v>
      </c>
      <c r="AE56" s="332" t="s">
        <v>10</v>
      </c>
    </row>
    <row r="57" spans="1:55" x14ac:dyDescent="0.25">
      <c r="A57" s="4"/>
      <c r="B57" s="4"/>
      <c r="C57" s="4"/>
      <c r="D57" s="4"/>
      <c r="H57" s="5"/>
      <c r="K57" s="305"/>
      <c r="Q57" s="318"/>
    </row>
    <row r="58" spans="1:55" x14ac:dyDescent="0.25">
      <c r="A58" s="4"/>
      <c r="B58" s="4"/>
      <c r="C58" s="4"/>
      <c r="D58" s="4"/>
      <c r="E58" s="305"/>
      <c r="H58" s="5"/>
      <c r="K58" s="305"/>
      <c r="Q58" s="305"/>
    </row>
    <row r="59" spans="1:55" x14ac:dyDescent="0.25">
      <c r="A59" s="4"/>
      <c r="B59" s="4"/>
      <c r="C59" s="4"/>
      <c r="D59" s="4"/>
      <c r="E59" s="305"/>
      <c r="H59" s="5"/>
      <c r="K59" s="305"/>
      <c r="Q59" s="318"/>
    </row>
    <row r="60" spans="1:55" x14ac:dyDescent="0.25">
      <c r="A60" s="4"/>
      <c r="B60" s="4"/>
      <c r="C60" s="4"/>
      <c r="D60" s="4"/>
      <c r="E60" s="305"/>
      <c r="H60" s="5"/>
      <c r="K60" s="305"/>
      <c r="Q60" s="318"/>
    </row>
    <row r="61" spans="1:55" x14ac:dyDescent="0.25">
      <c r="A61" s="4"/>
      <c r="B61" s="4"/>
      <c r="C61" s="4"/>
      <c r="D61" s="4"/>
      <c r="E61" s="305"/>
      <c r="H61" s="5"/>
      <c r="K61" s="305"/>
      <c r="Q61" s="318"/>
    </row>
    <row r="62" spans="1:55" x14ac:dyDescent="0.25">
      <c r="A62" s="4"/>
      <c r="B62" s="4"/>
      <c r="C62" s="4"/>
      <c r="D62" s="4"/>
      <c r="E62" s="305"/>
      <c r="H62" s="5"/>
      <c r="K62" s="305"/>
      <c r="Q62" s="305"/>
    </row>
    <row r="63" spans="1:55" x14ac:dyDescent="0.25">
      <c r="A63" s="4"/>
      <c r="B63" s="4"/>
      <c r="C63" s="4"/>
      <c r="D63" s="4"/>
      <c r="E63" s="305"/>
      <c r="H63" s="5"/>
      <c r="K63" s="305"/>
      <c r="Q63" s="318"/>
    </row>
    <row r="64" spans="1:55" x14ac:dyDescent="0.25">
      <c r="A64" s="4"/>
      <c r="B64" s="4"/>
      <c r="C64" s="4"/>
      <c r="D64" s="4"/>
      <c r="E64" s="305"/>
      <c r="H64" s="5"/>
      <c r="K64" s="305"/>
      <c r="Q64" s="318"/>
    </row>
    <row r="66" spans="1:31" s="305" customFormat="1" x14ac:dyDescent="0.25">
      <c r="A66" s="337"/>
      <c r="D66" s="306"/>
      <c r="E66" s="5"/>
      <c r="F66" s="5"/>
      <c r="G66" s="5"/>
      <c r="I66" s="5"/>
      <c r="J66" s="5"/>
      <c r="K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308"/>
      <c r="AA66" s="309"/>
      <c r="AB66" s="310"/>
      <c r="AC66" s="311"/>
      <c r="AD66" s="311"/>
      <c r="AE66" s="311"/>
    </row>
    <row r="67" spans="1:31" s="305" customFormat="1" x14ac:dyDescent="0.25">
      <c r="A67" s="317"/>
      <c r="D67" s="306"/>
      <c r="E67" s="5"/>
      <c r="F67" s="5"/>
      <c r="G67" s="5"/>
      <c r="I67" s="5"/>
      <c r="J67" s="5"/>
      <c r="K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308"/>
      <c r="AA67" s="309"/>
      <c r="AB67" s="310"/>
      <c r="AC67" s="311"/>
      <c r="AD67" s="311"/>
      <c r="AE67" s="311"/>
    </row>
    <row r="68" spans="1:31" s="305" customFormat="1" x14ac:dyDescent="0.25">
      <c r="A68" s="317"/>
      <c r="D68" s="306"/>
      <c r="E68" s="5"/>
      <c r="F68" s="5"/>
      <c r="G68" s="5"/>
      <c r="I68" s="5"/>
      <c r="J68" s="5"/>
      <c r="K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308"/>
      <c r="AA68" s="309"/>
      <c r="AB68" s="310"/>
      <c r="AC68" s="311"/>
      <c r="AD68" s="311"/>
      <c r="AE68" s="311"/>
    </row>
    <row r="69" spans="1:31" s="305" customFormat="1" x14ac:dyDescent="0.25">
      <c r="A69" s="337"/>
      <c r="D69" s="306"/>
      <c r="E69" s="5"/>
      <c r="F69" s="5"/>
      <c r="G69" s="5"/>
      <c r="I69" s="5"/>
      <c r="J69" s="5"/>
      <c r="K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308"/>
      <c r="AA69" s="309"/>
      <c r="AB69" s="310"/>
      <c r="AC69" s="311"/>
      <c r="AD69" s="311"/>
      <c r="AE69" s="311"/>
    </row>
    <row r="70" spans="1:31" s="305" customFormat="1" x14ac:dyDescent="0.25">
      <c r="A70" s="317"/>
      <c r="D70" s="306"/>
      <c r="E70" s="5"/>
      <c r="F70" s="5"/>
      <c r="G70" s="5"/>
      <c r="I70" s="5"/>
      <c r="J70" s="5"/>
      <c r="K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308"/>
      <c r="AA70" s="309"/>
      <c r="AB70" s="310"/>
      <c r="AC70" s="311"/>
      <c r="AD70" s="311"/>
      <c r="AE70" s="311"/>
    </row>
    <row r="71" spans="1:31" s="305" customFormat="1" x14ac:dyDescent="0.25">
      <c r="A71" s="317"/>
      <c r="D71" s="306"/>
      <c r="E71" s="5"/>
      <c r="F71" s="5"/>
      <c r="G71" s="5"/>
      <c r="I71" s="5"/>
      <c r="J71" s="5"/>
      <c r="K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308"/>
      <c r="AA71" s="309"/>
      <c r="AB71" s="310"/>
      <c r="AC71" s="311"/>
      <c r="AD71" s="311"/>
      <c r="AE71" s="311"/>
    </row>
    <row r="72" spans="1:31" s="305" customFormat="1" x14ac:dyDescent="0.25">
      <c r="A72" s="317"/>
      <c r="D72" s="306"/>
      <c r="E72" s="5"/>
      <c r="F72" s="5"/>
      <c r="G72" s="5"/>
      <c r="I72" s="5"/>
      <c r="J72" s="5"/>
      <c r="K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308"/>
      <c r="AA72" s="309"/>
      <c r="AB72" s="310"/>
      <c r="AC72" s="311"/>
      <c r="AD72" s="311"/>
      <c r="AE72" s="311"/>
    </row>
    <row r="73" spans="1:31" s="305" customFormat="1" x14ac:dyDescent="0.25">
      <c r="A73" s="337"/>
      <c r="D73" s="306"/>
      <c r="E73" s="5"/>
      <c r="F73" s="5"/>
      <c r="G73" s="5"/>
      <c r="I73" s="5"/>
      <c r="J73" s="5"/>
      <c r="K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308"/>
      <c r="AA73" s="309"/>
      <c r="AB73" s="310"/>
      <c r="AC73" s="311"/>
      <c r="AD73" s="311"/>
      <c r="AE73" s="311"/>
    </row>
    <row r="74" spans="1:31" s="305" customFormat="1" x14ac:dyDescent="0.25">
      <c r="A74" s="317"/>
      <c r="D74" s="306"/>
      <c r="E74" s="5"/>
      <c r="F74" s="5"/>
      <c r="G74" s="5"/>
      <c r="I74" s="5"/>
      <c r="J74" s="5"/>
      <c r="K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308"/>
      <c r="AA74" s="309"/>
      <c r="AB74" s="310"/>
      <c r="AC74" s="311"/>
      <c r="AD74" s="311"/>
      <c r="AE74" s="311"/>
    </row>
    <row r="75" spans="1:31" s="305" customFormat="1" x14ac:dyDescent="0.25">
      <c r="A75" s="317"/>
      <c r="D75" s="306"/>
      <c r="E75" s="5"/>
      <c r="F75" s="5"/>
      <c r="G75" s="5"/>
      <c r="I75" s="5"/>
      <c r="J75" s="5"/>
      <c r="K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308"/>
      <c r="AA75" s="309"/>
      <c r="AB75" s="310"/>
      <c r="AC75" s="311"/>
      <c r="AD75" s="311"/>
      <c r="AE75" s="311"/>
    </row>
    <row r="76" spans="1:31" s="305" customFormat="1" x14ac:dyDescent="0.25">
      <c r="A76" s="317"/>
      <c r="D76" s="306"/>
      <c r="E76" s="5"/>
      <c r="F76" s="5"/>
      <c r="G76" s="5"/>
      <c r="I76" s="5"/>
      <c r="J76" s="5"/>
      <c r="K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308"/>
      <c r="AA76" s="309"/>
      <c r="AB76" s="310"/>
      <c r="AC76" s="311"/>
      <c r="AD76" s="311"/>
      <c r="AE76" s="311"/>
    </row>
    <row r="77" spans="1:31" s="305" customFormat="1" x14ac:dyDescent="0.25">
      <c r="A77" s="338"/>
      <c r="D77" s="306"/>
      <c r="E77" s="5"/>
      <c r="F77" s="5"/>
      <c r="G77" s="5"/>
      <c r="I77" s="5"/>
      <c r="J77" s="5"/>
      <c r="K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308"/>
      <c r="AA77" s="309"/>
      <c r="AB77" s="310"/>
      <c r="AC77" s="311"/>
      <c r="AD77" s="311"/>
      <c r="AE77" s="311"/>
    </row>
    <row r="78" spans="1:31" s="305" customFormat="1" x14ac:dyDescent="0.25">
      <c r="A78" s="337"/>
      <c r="D78" s="306"/>
      <c r="E78" s="5"/>
      <c r="F78" s="5"/>
      <c r="G78" s="5"/>
      <c r="I78" s="5"/>
      <c r="J78" s="5"/>
      <c r="K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308"/>
      <c r="AA78" s="309"/>
      <c r="AB78" s="310"/>
      <c r="AC78" s="311"/>
      <c r="AD78" s="311"/>
      <c r="AE78" s="311"/>
    </row>
    <row r="79" spans="1:31" s="305" customFormat="1" x14ac:dyDescent="0.25">
      <c r="A79" s="317"/>
      <c r="D79" s="306"/>
      <c r="E79" s="5"/>
      <c r="F79" s="5"/>
      <c r="G79" s="5"/>
      <c r="I79" s="5"/>
      <c r="J79" s="5"/>
      <c r="K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308"/>
      <c r="AA79" s="309"/>
      <c r="AB79" s="310"/>
      <c r="AC79" s="311"/>
      <c r="AD79" s="311"/>
      <c r="AE79" s="311"/>
    </row>
    <row r="80" spans="1:31" s="305" customFormat="1" x14ac:dyDescent="0.25">
      <c r="A80" s="317"/>
      <c r="D80" s="306"/>
      <c r="E80" s="5"/>
      <c r="F80" s="5"/>
      <c r="G80" s="5"/>
      <c r="I80" s="5"/>
      <c r="J80" s="5"/>
      <c r="K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308"/>
      <c r="AA80" s="309"/>
      <c r="AB80" s="310"/>
      <c r="AC80" s="311"/>
      <c r="AD80" s="311"/>
      <c r="AE80" s="311"/>
    </row>
    <row r="81" spans="1:31" s="305" customFormat="1" x14ac:dyDescent="0.25">
      <c r="A81" s="317"/>
      <c r="D81" s="306"/>
      <c r="E81" s="5"/>
      <c r="F81" s="5"/>
      <c r="G81" s="5"/>
      <c r="I81" s="5"/>
      <c r="J81" s="5"/>
      <c r="K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308"/>
      <c r="AA81" s="309"/>
      <c r="AB81" s="310"/>
      <c r="AC81" s="311"/>
      <c r="AD81" s="311"/>
      <c r="AE81" s="311"/>
    </row>
    <row r="82" spans="1:31" s="305" customFormat="1" x14ac:dyDescent="0.25">
      <c r="A82" s="317"/>
      <c r="D82" s="306"/>
      <c r="E82" s="5"/>
      <c r="F82" s="5"/>
      <c r="G82" s="5"/>
      <c r="I82" s="5"/>
      <c r="J82" s="5"/>
      <c r="K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308"/>
      <c r="AA82" s="309"/>
      <c r="AB82" s="310"/>
      <c r="AC82" s="311"/>
      <c r="AD82" s="311"/>
      <c r="AE82" s="311"/>
    </row>
    <row r="83" spans="1:31" s="305" customFormat="1" x14ac:dyDescent="0.25">
      <c r="A83" s="337"/>
      <c r="D83" s="306"/>
      <c r="E83" s="5"/>
      <c r="F83" s="5"/>
      <c r="G83" s="5"/>
      <c r="I83" s="5"/>
      <c r="J83" s="5"/>
      <c r="K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308"/>
      <c r="AA83" s="309"/>
      <c r="AB83" s="310"/>
      <c r="AC83" s="311"/>
      <c r="AD83" s="311"/>
      <c r="AE83" s="311"/>
    </row>
    <row r="84" spans="1:31" s="305" customFormat="1" x14ac:dyDescent="0.25">
      <c r="A84" s="317"/>
      <c r="D84" s="306"/>
      <c r="E84" s="5"/>
      <c r="F84" s="5"/>
      <c r="G84" s="5"/>
      <c r="I84" s="5"/>
      <c r="J84" s="5"/>
      <c r="K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308"/>
      <c r="AA84" s="309"/>
      <c r="AB84" s="310"/>
      <c r="AC84" s="311"/>
      <c r="AD84" s="311"/>
      <c r="AE84" s="311"/>
    </row>
    <row r="85" spans="1:31" s="305" customFormat="1" x14ac:dyDescent="0.25">
      <c r="A85" s="317"/>
      <c r="D85" s="306"/>
      <c r="E85" s="5"/>
      <c r="F85" s="5"/>
      <c r="G85" s="5"/>
      <c r="I85" s="5"/>
      <c r="J85" s="5"/>
      <c r="K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308"/>
      <c r="AA85" s="309"/>
      <c r="AB85" s="310"/>
      <c r="AC85" s="311"/>
      <c r="AD85" s="311"/>
      <c r="AE85" s="311"/>
    </row>
    <row r="86" spans="1:31" s="305" customFormat="1" x14ac:dyDescent="0.25">
      <c r="A86" s="317"/>
      <c r="D86" s="306"/>
      <c r="E86" s="5"/>
      <c r="F86" s="5"/>
      <c r="G86" s="5"/>
      <c r="I86" s="5"/>
      <c r="J86" s="5"/>
      <c r="K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308"/>
      <c r="AA86" s="309"/>
      <c r="AB86" s="310"/>
      <c r="AC86" s="311"/>
      <c r="AD86" s="311"/>
      <c r="AE86" s="311"/>
    </row>
    <row r="87" spans="1:31" s="305" customFormat="1" x14ac:dyDescent="0.25">
      <c r="A87" s="317"/>
      <c r="D87" s="306"/>
      <c r="E87" s="5"/>
      <c r="F87" s="5"/>
      <c r="G87" s="5"/>
      <c r="I87" s="5"/>
      <c r="J87" s="5"/>
      <c r="K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308"/>
      <c r="AA87" s="309"/>
      <c r="AB87" s="310"/>
      <c r="AC87" s="311"/>
      <c r="AD87" s="311"/>
      <c r="AE87" s="311"/>
    </row>
    <row r="88" spans="1:31" s="305" customFormat="1" x14ac:dyDescent="0.25">
      <c r="A88" s="337"/>
      <c r="D88" s="306"/>
      <c r="E88" s="5"/>
      <c r="F88" s="5"/>
      <c r="G88" s="5"/>
      <c r="I88" s="5"/>
      <c r="J88" s="5"/>
      <c r="K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308"/>
      <c r="AA88" s="309"/>
      <c r="AB88" s="310"/>
      <c r="AC88" s="311"/>
      <c r="AD88" s="311"/>
      <c r="AE88" s="311"/>
    </row>
    <row r="89" spans="1:31" s="305" customFormat="1" x14ac:dyDescent="0.25">
      <c r="A89" s="317"/>
      <c r="D89" s="306"/>
      <c r="E89" s="5"/>
      <c r="F89" s="5"/>
      <c r="G89" s="5"/>
      <c r="I89" s="5"/>
      <c r="J89" s="5"/>
      <c r="K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308"/>
      <c r="AA89" s="309"/>
      <c r="AB89" s="310"/>
      <c r="AC89" s="311"/>
      <c r="AD89" s="311"/>
      <c r="AE89" s="311"/>
    </row>
    <row r="90" spans="1:31" s="305" customFormat="1" x14ac:dyDescent="0.25">
      <c r="A90" s="317"/>
      <c r="D90" s="306"/>
      <c r="E90" s="5"/>
      <c r="F90" s="5"/>
      <c r="G90" s="5"/>
      <c r="I90" s="5"/>
      <c r="J90" s="5"/>
      <c r="K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308"/>
      <c r="AA90" s="309"/>
      <c r="AB90" s="310"/>
      <c r="AC90" s="311"/>
      <c r="AD90" s="311"/>
      <c r="AE90" s="311"/>
    </row>
    <row r="91" spans="1:31" s="305" customFormat="1" x14ac:dyDescent="0.25">
      <c r="A91" s="317"/>
      <c r="D91" s="306"/>
      <c r="E91" s="5"/>
      <c r="F91" s="5"/>
      <c r="G91" s="5"/>
      <c r="I91" s="5"/>
      <c r="J91" s="5"/>
      <c r="K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308"/>
      <c r="AA91" s="309"/>
      <c r="AB91" s="310"/>
      <c r="AC91" s="311"/>
      <c r="AD91" s="311"/>
      <c r="AE91" s="311"/>
    </row>
    <row r="92" spans="1:31" s="305" customFormat="1" x14ac:dyDescent="0.25">
      <c r="A92" s="317"/>
      <c r="D92" s="306"/>
      <c r="E92" s="5"/>
      <c r="F92" s="5"/>
      <c r="G92" s="5"/>
      <c r="I92" s="5"/>
      <c r="J92" s="5"/>
      <c r="K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308"/>
      <c r="AA92" s="309"/>
      <c r="AB92" s="310"/>
      <c r="AC92" s="311"/>
      <c r="AD92" s="311"/>
      <c r="AE92" s="311"/>
    </row>
    <row r="93" spans="1:31" s="305" customFormat="1" x14ac:dyDescent="0.25">
      <c r="A93" s="317"/>
      <c r="D93" s="306"/>
      <c r="E93" s="5"/>
      <c r="F93" s="5"/>
      <c r="G93" s="5"/>
      <c r="I93" s="5"/>
      <c r="J93" s="5"/>
      <c r="K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308"/>
      <c r="AA93" s="309"/>
      <c r="AB93" s="310"/>
      <c r="AC93" s="311"/>
      <c r="AD93" s="311"/>
      <c r="AE93" s="311"/>
    </row>
    <row r="94" spans="1:31" s="305" customFormat="1" x14ac:dyDescent="0.25">
      <c r="A94" s="317"/>
      <c r="D94" s="306"/>
      <c r="E94" s="5"/>
      <c r="F94" s="5"/>
      <c r="G94" s="5"/>
      <c r="I94" s="5"/>
      <c r="J94" s="5"/>
      <c r="K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308"/>
      <c r="AA94" s="309"/>
      <c r="AB94" s="310"/>
      <c r="AC94" s="311"/>
      <c r="AD94" s="311"/>
      <c r="AE94" s="311"/>
    </row>
    <row r="95" spans="1:31" s="305" customFormat="1" x14ac:dyDescent="0.25">
      <c r="A95" s="338"/>
      <c r="D95" s="306"/>
      <c r="E95" s="5"/>
      <c r="F95" s="5"/>
      <c r="G95" s="5"/>
      <c r="I95" s="5"/>
      <c r="J95" s="5"/>
      <c r="K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308"/>
      <c r="AA95" s="309"/>
      <c r="AB95" s="310"/>
      <c r="AC95" s="311"/>
      <c r="AD95" s="311"/>
      <c r="AE95" s="311"/>
    </row>
    <row r="96" spans="1:31" s="305" customFormat="1" x14ac:dyDescent="0.25">
      <c r="A96" s="337"/>
      <c r="D96" s="306"/>
      <c r="E96" s="5"/>
      <c r="F96" s="5"/>
      <c r="G96" s="5"/>
      <c r="I96" s="5"/>
      <c r="J96" s="5"/>
      <c r="K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308"/>
      <c r="AA96" s="309"/>
      <c r="AB96" s="310"/>
      <c r="AC96" s="311"/>
      <c r="AD96" s="311"/>
      <c r="AE96" s="311"/>
    </row>
    <row r="97" spans="1:31" s="305" customFormat="1" x14ac:dyDescent="0.25">
      <c r="A97" s="317"/>
      <c r="D97" s="306"/>
      <c r="E97" s="5"/>
      <c r="F97" s="5"/>
      <c r="G97" s="5"/>
      <c r="I97" s="5"/>
      <c r="J97" s="5"/>
      <c r="K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308"/>
      <c r="AA97" s="309"/>
      <c r="AB97" s="310"/>
      <c r="AC97" s="311"/>
      <c r="AD97" s="311"/>
      <c r="AE97" s="311"/>
    </row>
    <row r="98" spans="1:31" s="305" customFormat="1" x14ac:dyDescent="0.25">
      <c r="A98" s="317"/>
      <c r="D98" s="306"/>
      <c r="E98" s="5"/>
      <c r="F98" s="5"/>
      <c r="G98" s="5"/>
      <c r="I98" s="5"/>
      <c r="J98" s="5"/>
      <c r="K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308"/>
      <c r="AA98" s="309"/>
      <c r="AB98" s="310"/>
      <c r="AC98" s="311"/>
      <c r="AD98" s="311"/>
      <c r="AE98" s="311"/>
    </row>
    <row r="99" spans="1:31" s="305" customFormat="1" x14ac:dyDescent="0.25">
      <c r="A99" s="337"/>
      <c r="D99" s="306"/>
      <c r="E99" s="5"/>
      <c r="F99" s="5"/>
      <c r="G99" s="5"/>
      <c r="I99" s="5"/>
      <c r="J99" s="5"/>
      <c r="K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308"/>
      <c r="AA99" s="309"/>
      <c r="AB99" s="310"/>
      <c r="AC99" s="311"/>
      <c r="AD99" s="311"/>
      <c r="AE99" s="311"/>
    </row>
    <row r="100" spans="1:31" s="305" customFormat="1" x14ac:dyDescent="0.25">
      <c r="A100" s="317"/>
      <c r="D100" s="306"/>
      <c r="E100" s="5"/>
      <c r="F100" s="5"/>
      <c r="G100" s="5"/>
      <c r="I100" s="5"/>
      <c r="J100" s="5"/>
      <c r="K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308"/>
      <c r="AA100" s="309"/>
      <c r="AB100" s="310"/>
      <c r="AC100" s="311"/>
      <c r="AD100" s="311"/>
      <c r="AE100" s="311"/>
    </row>
    <row r="101" spans="1:31" s="305" customFormat="1" x14ac:dyDescent="0.25">
      <c r="A101" s="317"/>
      <c r="D101" s="306"/>
      <c r="E101" s="5"/>
      <c r="F101" s="5"/>
      <c r="G101" s="5"/>
      <c r="I101" s="5"/>
      <c r="J101" s="5"/>
      <c r="K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308"/>
      <c r="AA101" s="309"/>
      <c r="AB101" s="310"/>
      <c r="AC101" s="311"/>
      <c r="AD101" s="311"/>
      <c r="AE101" s="311"/>
    </row>
    <row r="102" spans="1:31" s="305" customFormat="1" x14ac:dyDescent="0.25">
      <c r="A102" s="317"/>
      <c r="D102" s="306"/>
      <c r="E102" s="5"/>
      <c r="F102" s="5"/>
      <c r="G102" s="5"/>
      <c r="I102" s="5"/>
      <c r="J102" s="5"/>
      <c r="K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308"/>
      <c r="AA102" s="309"/>
      <c r="AB102" s="310"/>
      <c r="AC102" s="311"/>
      <c r="AD102" s="311"/>
      <c r="AE102" s="311"/>
    </row>
    <row r="103" spans="1:31" s="305" customFormat="1" x14ac:dyDescent="0.25">
      <c r="A103" s="317"/>
      <c r="D103" s="306"/>
      <c r="E103" s="5"/>
      <c r="F103" s="5"/>
      <c r="G103" s="5"/>
      <c r="I103" s="5"/>
      <c r="J103" s="5"/>
      <c r="K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308"/>
      <c r="AA103" s="309"/>
      <c r="AB103" s="310"/>
      <c r="AC103" s="311"/>
      <c r="AD103" s="311"/>
      <c r="AE103" s="311"/>
    </row>
    <row r="104" spans="1:31" s="305" customFormat="1" x14ac:dyDescent="0.25">
      <c r="A104" s="317"/>
      <c r="D104" s="306"/>
      <c r="E104" s="5"/>
      <c r="F104" s="5"/>
      <c r="G104" s="5"/>
      <c r="I104" s="5"/>
      <c r="J104" s="5"/>
      <c r="K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308"/>
      <c r="AA104" s="309"/>
      <c r="AB104" s="310"/>
      <c r="AC104" s="311"/>
      <c r="AD104" s="311"/>
      <c r="AE104" s="311"/>
    </row>
    <row r="105" spans="1:31" s="305" customFormat="1" x14ac:dyDescent="0.25">
      <c r="A105" s="337"/>
      <c r="D105" s="306"/>
      <c r="E105" s="5"/>
      <c r="F105" s="5"/>
      <c r="G105" s="5"/>
      <c r="I105" s="5"/>
      <c r="J105" s="5"/>
      <c r="K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308"/>
      <c r="AA105" s="309"/>
      <c r="AB105" s="310"/>
      <c r="AC105" s="311"/>
      <c r="AD105" s="311"/>
      <c r="AE105" s="311"/>
    </row>
    <row r="106" spans="1:31" s="305" customFormat="1" x14ac:dyDescent="0.25">
      <c r="A106" s="317"/>
      <c r="D106" s="306"/>
      <c r="E106" s="5"/>
      <c r="F106" s="5"/>
      <c r="G106" s="5"/>
      <c r="I106" s="5"/>
      <c r="J106" s="5"/>
      <c r="K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308"/>
      <c r="AA106" s="309"/>
      <c r="AB106" s="310"/>
      <c r="AC106" s="311"/>
      <c r="AD106" s="311"/>
      <c r="AE106" s="311"/>
    </row>
    <row r="107" spans="1:31" s="305" customFormat="1" x14ac:dyDescent="0.25">
      <c r="A107" s="317"/>
      <c r="D107" s="306"/>
      <c r="E107" s="5"/>
      <c r="F107" s="5"/>
      <c r="G107" s="5"/>
      <c r="I107" s="5"/>
      <c r="J107" s="5"/>
      <c r="K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308"/>
      <c r="AA107" s="309"/>
      <c r="AB107" s="310"/>
      <c r="AC107" s="311"/>
      <c r="AD107" s="311"/>
      <c r="AE107" s="311"/>
    </row>
    <row r="108" spans="1:31" s="305" customFormat="1" x14ac:dyDescent="0.25">
      <c r="A108" s="317"/>
      <c r="D108" s="306"/>
      <c r="E108" s="5"/>
      <c r="F108" s="5"/>
      <c r="G108" s="5"/>
      <c r="I108" s="5"/>
      <c r="J108" s="5"/>
      <c r="K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308"/>
      <c r="AA108" s="309"/>
      <c r="AB108" s="310"/>
      <c r="AC108" s="311"/>
      <c r="AD108" s="311"/>
      <c r="AE108" s="311"/>
    </row>
    <row r="109" spans="1:31" s="305" customFormat="1" x14ac:dyDescent="0.25">
      <c r="A109" s="317"/>
      <c r="D109" s="306"/>
      <c r="E109" s="5"/>
      <c r="F109" s="5"/>
      <c r="G109" s="5"/>
      <c r="I109" s="5"/>
      <c r="J109" s="5"/>
      <c r="K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308"/>
      <c r="AA109" s="309"/>
      <c r="AB109" s="310"/>
      <c r="AC109" s="311"/>
      <c r="AD109" s="311"/>
      <c r="AE109" s="311"/>
    </row>
    <row r="110" spans="1:31" s="305" customFormat="1" x14ac:dyDescent="0.25">
      <c r="A110" s="317"/>
      <c r="D110" s="306"/>
      <c r="E110" s="5"/>
      <c r="F110" s="5"/>
      <c r="G110" s="5"/>
      <c r="I110" s="5"/>
      <c r="J110" s="5"/>
      <c r="K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308"/>
      <c r="AA110" s="309"/>
      <c r="AB110" s="310"/>
      <c r="AC110" s="311"/>
      <c r="AD110" s="311"/>
      <c r="AE110" s="311"/>
    </row>
    <row r="111" spans="1:31" s="305" customFormat="1" x14ac:dyDescent="0.25">
      <c r="A111" s="317"/>
      <c r="D111" s="306"/>
      <c r="E111" s="5"/>
      <c r="F111" s="5"/>
      <c r="G111" s="5"/>
      <c r="I111" s="5"/>
      <c r="J111" s="5"/>
      <c r="K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308"/>
      <c r="AA111" s="309"/>
      <c r="AB111" s="310"/>
      <c r="AC111" s="311"/>
      <c r="AD111" s="311"/>
      <c r="AE111" s="311"/>
    </row>
    <row r="112" spans="1:31" s="305" customFormat="1" x14ac:dyDescent="0.25">
      <c r="A112" s="317"/>
      <c r="D112" s="306"/>
      <c r="E112" s="5"/>
      <c r="F112" s="5"/>
      <c r="G112" s="5"/>
      <c r="I112" s="5"/>
      <c r="J112" s="5"/>
      <c r="K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308"/>
      <c r="AA112" s="309"/>
      <c r="AB112" s="310"/>
      <c r="AC112" s="311"/>
      <c r="AD112" s="311"/>
      <c r="AE112" s="311"/>
    </row>
    <row r="113" spans="1:31" s="305" customFormat="1" x14ac:dyDescent="0.25">
      <c r="A113" s="338"/>
      <c r="D113" s="306"/>
      <c r="E113" s="5"/>
      <c r="F113" s="5"/>
      <c r="G113" s="5"/>
      <c r="I113" s="5"/>
      <c r="J113" s="5"/>
      <c r="K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308"/>
      <c r="AA113" s="309"/>
      <c r="AB113" s="310"/>
      <c r="AC113" s="311"/>
      <c r="AD113" s="311"/>
      <c r="AE113" s="311"/>
    </row>
    <row r="114" spans="1:31" s="305" customFormat="1" x14ac:dyDescent="0.25">
      <c r="A114" s="337"/>
      <c r="D114" s="306"/>
      <c r="E114" s="5"/>
      <c r="F114" s="5"/>
      <c r="G114" s="5"/>
      <c r="I114" s="5"/>
      <c r="J114" s="5"/>
      <c r="K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308"/>
      <c r="AA114" s="309"/>
      <c r="AB114" s="310"/>
      <c r="AC114" s="311"/>
      <c r="AD114" s="311"/>
      <c r="AE114" s="311"/>
    </row>
    <row r="115" spans="1:31" s="305" customFormat="1" x14ac:dyDescent="0.25">
      <c r="A115" s="317"/>
      <c r="D115" s="306"/>
      <c r="E115" s="5"/>
      <c r="F115" s="5"/>
      <c r="G115" s="5"/>
      <c r="I115" s="5"/>
      <c r="J115" s="5"/>
      <c r="K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308"/>
      <c r="AA115" s="309"/>
      <c r="AB115" s="310"/>
      <c r="AC115" s="311"/>
      <c r="AD115" s="311"/>
      <c r="AE115" s="311"/>
    </row>
    <row r="116" spans="1:31" s="305" customFormat="1" x14ac:dyDescent="0.25">
      <c r="A116" s="317"/>
      <c r="D116" s="306"/>
      <c r="E116" s="5"/>
      <c r="F116" s="5"/>
      <c r="G116" s="5"/>
      <c r="I116" s="5"/>
      <c r="J116" s="5"/>
      <c r="K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308"/>
      <c r="AA116" s="309"/>
      <c r="AB116" s="310"/>
      <c r="AC116" s="311"/>
      <c r="AD116" s="311"/>
      <c r="AE116" s="311"/>
    </row>
    <row r="117" spans="1:31" s="305" customFormat="1" x14ac:dyDescent="0.25">
      <c r="A117" s="317"/>
      <c r="D117" s="306"/>
      <c r="E117" s="5"/>
      <c r="F117" s="5"/>
      <c r="G117" s="5"/>
      <c r="I117" s="5"/>
      <c r="J117" s="5"/>
      <c r="K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308"/>
      <c r="AA117" s="309"/>
      <c r="AB117" s="310"/>
      <c r="AC117" s="311"/>
      <c r="AD117" s="311"/>
      <c r="AE117" s="311"/>
    </row>
    <row r="118" spans="1:31" s="305" customFormat="1" x14ac:dyDescent="0.25">
      <c r="A118" s="337"/>
      <c r="D118" s="306"/>
      <c r="E118" s="5"/>
      <c r="F118" s="5"/>
      <c r="G118" s="5"/>
      <c r="I118" s="5"/>
      <c r="J118" s="5"/>
      <c r="K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308"/>
      <c r="AA118" s="309"/>
      <c r="AB118" s="310"/>
      <c r="AC118" s="311"/>
      <c r="AD118" s="311"/>
      <c r="AE118" s="311"/>
    </row>
    <row r="119" spans="1:31" s="305" customFormat="1" x14ac:dyDescent="0.25">
      <c r="A119" s="317"/>
      <c r="D119" s="306"/>
      <c r="E119" s="5"/>
      <c r="F119" s="5"/>
      <c r="G119" s="5"/>
      <c r="I119" s="5"/>
      <c r="J119" s="5"/>
      <c r="K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308"/>
      <c r="AA119" s="309"/>
      <c r="AB119" s="310"/>
      <c r="AC119" s="311"/>
      <c r="AD119" s="311"/>
      <c r="AE119" s="311"/>
    </row>
    <row r="120" spans="1:31" s="305" customFormat="1" x14ac:dyDescent="0.25">
      <c r="A120" s="317"/>
      <c r="D120" s="306"/>
      <c r="E120" s="5"/>
      <c r="F120" s="5"/>
      <c r="G120" s="5"/>
      <c r="I120" s="5"/>
      <c r="J120" s="5"/>
      <c r="K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308"/>
      <c r="AA120" s="309"/>
      <c r="AB120" s="310"/>
      <c r="AC120" s="311"/>
      <c r="AD120" s="311"/>
      <c r="AE120" s="311"/>
    </row>
    <row r="121" spans="1:31" s="305" customFormat="1" x14ac:dyDescent="0.25">
      <c r="A121" s="317"/>
      <c r="D121" s="306"/>
      <c r="E121" s="5"/>
      <c r="F121" s="5"/>
      <c r="G121" s="5"/>
      <c r="I121" s="5"/>
      <c r="J121" s="5"/>
      <c r="K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308"/>
      <c r="AA121" s="309"/>
      <c r="AB121" s="310"/>
      <c r="AC121" s="311"/>
      <c r="AD121" s="311"/>
      <c r="AE121" s="311"/>
    </row>
    <row r="122" spans="1:31" s="305" customFormat="1" x14ac:dyDescent="0.25">
      <c r="A122" s="337"/>
      <c r="D122" s="306"/>
      <c r="E122" s="5"/>
      <c r="F122" s="5"/>
      <c r="G122" s="5"/>
      <c r="I122" s="5"/>
      <c r="J122" s="5"/>
      <c r="K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308"/>
      <c r="AA122" s="309"/>
      <c r="AB122" s="310"/>
      <c r="AC122" s="311"/>
      <c r="AD122" s="311"/>
      <c r="AE122" s="311"/>
    </row>
    <row r="123" spans="1:31" s="305" customFormat="1" x14ac:dyDescent="0.25">
      <c r="A123" s="317"/>
      <c r="D123" s="306"/>
      <c r="E123" s="5"/>
      <c r="F123" s="5"/>
      <c r="G123" s="5"/>
      <c r="I123" s="5"/>
      <c r="J123" s="5"/>
      <c r="K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308"/>
      <c r="AA123" s="309"/>
      <c r="AB123" s="310"/>
      <c r="AC123" s="311"/>
      <c r="AD123" s="311"/>
      <c r="AE123" s="311"/>
    </row>
  </sheetData>
  <pageMargins left="0.7" right="0.7" top="0.75" bottom="0.75" header="0.3" footer="0.3"/>
  <pageSetup paperSize="9" orientation="portrait"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019089B9-2F1D-4D1A-A6BC-BB53BE73BC4C}">
          <x14:formula1>
            <xm:f>Data!$A$2:$A$11</xm:f>
          </x14:formula1>
          <xm:sqref>AG35:AG38 AC6:AC62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260B7-52C0-4602-B85D-8054FCB01DC2}">
  <dimension ref="A1:FN66"/>
  <sheetViews>
    <sheetView showGridLines="0" tabSelected="1" zoomScale="70" zoomScaleNormal="70" workbookViewId="0">
      <selection activeCell="A30" sqref="A30"/>
    </sheetView>
  </sheetViews>
  <sheetFormatPr baseColWidth="10" defaultRowHeight="15" x14ac:dyDescent="0.25"/>
  <cols>
    <col min="1" max="1" width="11.42578125" style="4"/>
    <col min="2" max="5" width="11.42578125" style="453"/>
    <col min="6" max="6" width="11.42578125" style="5"/>
    <col min="7" max="7" width="11.42578125" style="4"/>
    <col min="8" max="8" width="14" style="453" customWidth="1"/>
    <col min="9" max="11" width="11.42578125" style="453"/>
    <col min="12" max="12" width="11.42578125" style="5"/>
    <col min="13" max="13" width="11.42578125" style="4"/>
    <col min="14" max="14" width="13.5703125" style="4" customWidth="1"/>
    <col min="15" max="16" width="11.42578125" style="4"/>
    <col min="17" max="17" width="11.42578125" style="453"/>
    <col min="18" max="18" width="11.42578125" style="5"/>
    <col min="19" max="19" width="11.42578125" style="4"/>
    <col min="20" max="22" width="11.42578125" style="453"/>
    <col min="23" max="23" width="11.42578125" style="305"/>
    <col min="24" max="24" width="19" style="453" customWidth="1"/>
    <col min="25" max="26" width="11.42578125" style="453"/>
    <col min="27" max="27" width="11.42578125" style="5"/>
    <col min="28" max="28" width="26.7109375" style="5" customWidth="1"/>
    <col min="29" max="29" width="21.85546875" style="305" customWidth="1"/>
    <col min="30" max="30" width="16.28515625" style="305" customWidth="1"/>
    <col min="31" max="31" width="14.42578125" style="305" customWidth="1"/>
    <col min="32" max="170" width="11.42578125" style="5"/>
    <col min="171" max="16384" width="11.42578125" style="4"/>
  </cols>
  <sheetData>
    <row r="1" spans="1:170" x14ac:dyDescent="0.25">
      <c r="A1" s="453" t="s">
        <v>571</v>
      </c>
      <c r="G1" s="453" t="s">
        <v>874</v>
      </c>
      <c r="M1" s="4" t="s">
        <v>574</v>
      </c>
      <c r="S1" s="453" t="s">
        <v>947</v>
      </c>
      <c r="X1" s="4" t="s">
        <v>951</v>
      </c>
      <c r="AB1" s="5" t="s">
        <v>959</v>
      </c>
    </row>
    <row r="2" spans="1:170" ht="15.75" thickBot="1" x14ac:dyDescent="0.3"/>
    <row r="3" spans="1:170" ht="15.75" thickBot="1" x14ac:dyDescent="0.3">
      <c r="A3" s="454"/>
      <c r="B3" s="455" t="s">
        <v>577</v>
      </c>
      <c r="C3" s="455" t="s">
        <v>575</v>
      </c>
      <c r="D3" s="455" t="s">
        <v>576</v>
      </c>
      <c r="E3" s="456" t="s">
        <v>579</v>
      </c>
      <c r="G3" s="454"/>
      <c r="H3" s="455" t="s">
        <v>577</v>
      </c>
      <c r="I3" s="455" t="s">
        <v>575</v>
      </c>
      <c r="J3" s="455" t="s">
        <v>576</v>
      </c>
      <c r="K3" s="456" t="s">
        <v>579</v>
      </c>
      <c r="M3" s="454"/>
      <c r="N3" s="457" t="s">
        <v>577</v>
      </c>
      <c r="O3" s="457" t="s">
        <v>575</v>
      </c>
      <c r="P3" s="457" t="s">
        <v>576</v>
      </c>
      <c r="Q3" s="456" t="s">
        <v>579</v>
      </c>
      <c r="S3" s="454"/>
      <c r="T3" s="455" t="s">
        <v>948</v>
      </c>
      <c r="U3" s="455" t="s">
        <v>949</v>
      </c>
      <c r="V3" s="456" t="s">
        <v>579</v>
      </c>
      <c r="W3" s="310"/>
      <c r="X3" s="483"/>
      <c r="Y3" s="455" t="s">
        <v>579</v>
      </c>
      <c r="Z3" s="456" t="s">
        <v>941</v>
      </c>
      <c r="AC3" s="305" t="s">
        <v>960</v>
      </c>
      <c r="AD3" s="305" t="s">
        <v>961</v>
      </c>
      <c r="AE3" s="305" t="s">
        <v>964</v>
      </c>
    </row>
    <row r="4" spans="1:170" s="446" customFormat="1" x14ac:dyDescent="0.25">
      <c r="A4" s="458" t="s">
        <v>103</v>
      </c>
      <c r="B4" s="325"/>
      <c r="C4" s="325"/>
      <c r="D4" s="325"/>
      <c r="E4" s="459"/>
      <c r="F4" s="5"/>
      <c r="G4" s="458" t="s">
        <v>103</v>
      </c>
      <c r="H4" s="325"/>
      <c r="I4" s="325"/>
      <c r="J4" s="325"/>
      <c r="K4" s="459"/>
      <c r="L4" s="5"/>
      <c r="M4" s="458" t="s">
        <v>103</v>
      </c>
      <c r="N4" s="460"/>
      <c r="O4" s="460"/>
      <c r="P4" s="460"/>
      <c r="Q4" s="459"/>
      <c r="R4" s="5"/>
      <c r="S4" s="458" t="s">
        <v>103</v>
      </c>
      <c r="T4" s="325"/>
      <c r="U4" s="325"/>
      <c r="V4" s="459"/>
      <c r="W4" s="310"/>
      <c r="X4" s="458" t="s">
        <v>103</v>
      </c>
      <c r="Y4" s="325"/>
      <c r="Z4" s="459"/>
      <c r="AA4" s="5"/>
      <c r="AB4" s="492" t="s">
        <v>149</v>
      </c>
      <c r="AC4" s="493">
        <v>2</v>
      </c>
      <c r="AD4" s="494">
        <v>1</v>
      </c>
      <c r="AE4" s="495">
        <v>2</v>
      </c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</row>
    <row r="5" spans="1:170" s="465" customFormat="1" x14ac:dyDescent="0.25">
      <c r="A5" s="461" t="s">
        <v>8</v>
      </c>
      <c r="B5" s="462"/>
      <c r="C5" s="462"/>
      <c r="D5" s="462"/>
      <c r="E5" s="463"/>
      <c r="F5" s="5"/>
      <c r="G5" s="461" t="s">
        <v>8</v>
      </c>
      <c r="H5" s="462"/>
      <c r="I5" s="462"/>
      <c r="J5" s="462"/>
      <c r="K5" s="463"/>
      <c r="L5" s="5"/>
      <c r="M5" s="461" t="s">
        <v>8</v>
      </c>
      <c r="N5" s="464"/>
      <c r="O5" s="464"/>
      <c r="P5" s="464"/>
      <c r="Q5" s="463"/>
      <c r="R5" s="5"/>
      <c r="S5" s="461" t="s">
        <v>8</v>
      </c>
      <c r="T5" s="462"/>
      <c r="U5" s="462"/>
      <c r="V5" s="463"/>
      <c r="W5" s="310"/>
      <c r="X5" s="461" t="s">
        <v>8</v>
      </c>
      <c r="Y5" s="462"/>
      <c r="Z5" s="463"/>
      <c r="AA5" s="5"/>
      <c r="AB5" s="448" t="s">
        <v>12</v>
      </c>
      <c r="AC5" s="310">
        <v>1</v>
      </c>
      <c r="AD5" s="486"/>
      <c r="AE5" s="345">
        <v>4</v>
      </c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</row>
    <row r="6" spans="1:170" x14ac:dyDescent="0.25">
      <c r="A6" s="466" t="s">
        <v>143</v>
      </c>
      <c r="B6" s="143">
        <v>2</v>
      </c>
      <c r="C6" s="143">
        <v>34</v>
      </c>
      <c r="D6" s="467">
        <v>9.1499999999999915</v>
      </c>
      <c r="E6" s="468">
        <v>1</v>
      </c>
      <c r="G6" s="466" t="s">
        <v>143</v>
      </c>
      <c r="H6" s="143">
        <v>1</v>
      </c>
      <c r="I6" s="143">
        <v>12</v>
      </c>
      <c r="J6" s="467">
        <v>19.233333333333356</v>
      </c>
      <c r="K6" s="468">
        <v>1</v>
      </c>
      <c r="M6" s="466" t="s">
        <v>143</v>
      </c>
      <c r="N6" s="469">
        <v>2</v>
      </c>
      <c r="O6" s="469">
        <v>16</v>
      </c>
      <c r="P6" s="470">
        <v>25.750000000000028</v>
      </c>
      <c r="Q6" s="468">
        <v>1</v>
      </c>
      <c r="S6" s="466" t="s">
        <v>143</v>
      </c>
      <c r="T6" s="143"/>
      <c r="U6" s="143"/>
      <c r="V6" s="468">
        <v>1</v>
      </c>
      <c r="W6" s="310"/>
      <c r="X6" s="466" t="s">
        <v>143</v>
      </c>
      <c r="Y6" s="143">
        <f>V6+Q6+K6+E6</f>
        <v>4</v>
      </c>
      <c r="Z6" s="484">
        <v>1</v>
      </c>
      <c r="AA6" s="305"/>
      <c r="AB6" s="488" t="s">
        <v>11</v>
      </c>
      <c r="AC6" s="489">
        <v>3</v>
      </c>
      <c r="AD6" s="490">
        <v>2</v>
      </c>
      <c r="AE6" s="491">
        <v>1</v>
      </c>
    </row>
    <row r="7" spans="1:170" ht="15.75" thickBot="1" x14ac:dyDescent="0.3">
      <c r="A7" s="466" t="s">
        <v>160</v>
      </c>
      <c r="B7" s="143">
        <v>2</v>
      </c>
      <c r="C7" s="143">
        <v>34</v>
      </c>
      <c r="D7" s="467">
        <v>9.4499999999998785</v>
      </c>
      <c r="E7" s="468">
        <v>2</v>
      </c>
      <c r="G7" s="466" t="s">
        <v>160</v>
      </c>
      <c r="H7" s="143">
        <v>1</v>
      </c>
      <c r="I7" s="143">
        <v>12</v>
      </c>
      <c r="J7" s="467">
        <v>32.466666666666569</v>
      </c>
      <c r="K7" s="468">
        <v>2</v>
      </c>
      <c r="M7" s="466" t="s">
        <v>160</v>
      </c>
      <c r="N7" s="469">
        <v>2</v>
      </c>
      <c r="O7" s="469">
        <v>14</v>
      </c>
      <c r="P7" s="470">
        <v>54.749999999999766</v>
      </c>
      <c r="Q7" s="468">
        <v>2</v>
      </c>
      <c r="S7" s="466" t="s">
        <v>160</v>
      </c>
      <c r="T7" s="143"/>
      <c r="U7" s="143"/>
      <c r="V7" s="468">
        <v>2</v>
      </c>
      <c r="W7" s="310"/>
      <c r="X7" s="466" t="s">
        <v>160</v>
      </c>
      <c r="Y7" s="143">
        <f>V7+Q7+K7+E7</f>
        <v>8</v>
      </c>
      <c r="Z7" s="485">
        <v>2</v>
      </c>
      <c r="AB7" s="496" t="s">
        <v>91</v>
      </c>
      <c r="AC7" s="497">
        <v>1</v>
      </c>
      <c r="AD7" s="498">
        <v>3</v>
      </c>
      <c r="AE7" s="499">
        <v>3</v>
      </c>
    </row>
    <row r="8" spans="1:170" s="465" customFormat="1" x14ac:dyDescent="0.25">
      <c r="A8" s="461" t="s">
        <v>9</v>
      </c>
      <c r="B8" s="462"/>
      <c r="C8" s="462"/>
      <c r="D8" s="471"/>
      <c r="E8" s="463"/>
      <c r="F8" s="5"/>
      <c r="G8" s="461" t="s">
        <v>9</v>
      </c>
      <c r="H8" s="462"/>
      <c r="I8" s="462"/>
      <c r="J8" s="471"/>
      <c r="K8" s="463"/>
      <c r="L8" s="5"/>
      <c r="M8" s="461" t="s">
        <v>9</v>
      </c>
      <c r="N8" s="464"/>
      <c r="O8" s="464"/>
      <c r="P8" s="472"/>
      <c r="Q8" s="463"/>
      <c r="R8" s="5"/>
      <c r="S8" s="461" t="s">
        <v>9</v>
      </c>
      <c r="T8" s="462"/>
      <c r="U8" s="462"/>
      <c r="V8" s="463"/>
      <c r="W8" s="310"/>
      <c r="X8" s="461" t="s">
        <v>9</v>
      </c>
      <c r="Y8" s="462"/>
      <c r="Z8" s="463"/>
      <c r="AA8" s="5"/>
      <c r="AB8" s="347" t="s">
        <v>152</v>
      </c>
      <c r="AC8" s="349">
        <v>1</v>
      </c>
      <c r="AD8" s="350">
        <v>1</v>
      </c>
      <c r="AE8" s="344">
        <v>5</v>
      </c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</row>
    <row r="9" spans="1:170" x14ac:dyDescent="0.25">
      <c r="A9" s="466" t="s">
        <v>157</v>
      </c>
      <c r="B9" s="143">
        <v>2</v>
      </c>
      <c r="C9" s="143">
        <v>31</v>
      </c>
      <c r="D9" s="467">
        <v>6.516666666666513</v>
      </c>
      <c r="E9" s="468">
        <v>1</v>
      </c>
      <c r="G9" s="466" t="s">
        <v>157</v>
      </c>
      <c r="H9" s="143">
        <v>1</v>
      </c>
      <c r="I9" s="143">
        <v>12</v>
      </c>
      <c r="J9" s="467">
        <v>24.816666666666656</v>
      </c>
      <c r="K9" s="468">
        <v>1</v>
      </c>
      <c r="M9" s="466" t="s">
        <v>157</v>
      </c>
      <c r="N9" s="469">
        <v>2</v>
      </c>
      <c r="O9" s="469">
        <v>19</v>
      </c>
      <c r="P9" s="470">
        <v>27.366666666666735</v>
      </c>
      <c r="Q9" s="468">
        <v>1</v>
      </c>
      <c r="S9" s="466" t="s">
        <v>157</v>
      </c>
      <c r="T9" s="143"/>
      <c r="U9" s="143"/>
      <c r="V9" s="468">
        <v>1</v>
      </c>
      <c r="W9" s="310"/>
      <c r="X9" s="466" t="s">
        <v>157</v>
      </c>
      <c r="Y9" s="143">
        <f t="shared" ref="Y9:Y11" si="0">V9+Q9+K9+E9</f>
        <v>4</v>
      </c>
      <c r="Z9" s="484">
        <v>1</v>
      </c>
      <c r="AB9" s="448" t="s">
        <v>13</v>
      </c>
      <c r="AC9" s="310"/>
      <c r="AD9" s="486">
        <v>1</v>
      </c>
      <c r="AE9" s="345">
        <v>7</v>
      </c>
    </row>
    <row r="10" spans="1:170" x14ac:dyDescent="0.25">
      <c r="A10" s="466" t="s">
        <v>284</v>
      </c>
      <c r="B10" s="143">
        <v>2</v>
      </c>
      <c r="C10" s="143">
        <v>31</v>
      </c>
      <c r="D10" s="467">
        <v>7.0666666666667588</v>
      </c>
      <c r="E10" s="468">
        <v>2</v>
      </c>
      <c r="G10" s="466" t="s">
        <v>284</v>
      </c>
      <c r="H10" s="143">
        <v>1</v>
      </c>
      <c r="I10" s="143">
        <v>12</v>
      </c>
      <c r="J10" s="467">
        <v>27.816666666666645</v>
      </c>
      <c r="K10" s="468">
        <v>2</v>
      </c>
      <c r="M10" s="466" t="s">
        <v>284</v>
      </c>
      <c r="N10" s="469">
        <v>2</v>
      </c>
      <c r="O10" s="469">
        <v>19</v>
      </c>
      <c r="P10" s="470">
        <v>28.150000000000084</v>
      </c>
      <c r="Q10" s="468">
        <v>2</v>
      </c>
      <c r="S10" s="466" t="s">
        <v>284</v>
      </c>
      <c r="T10" s="143"/>
      <c r="U10" s="143"/>
      <c r="V10" s="468">
        <v>2</v>
      </c>
      <c r="W10" s="310"/>
      <c r="X10" s="466" t="s">
        <v>284</v>
      </c>
      <c r="Y10" s="143">
        <f t="shared" si="0"/>
        <v>8</v>
      </c>
      <c r="Z10" s="485">
        <v>2</v>
      </c>
      <c r="AB10" s="448" t="s">
        <v>142</v>
      </c>
      <c r="AC10" s="310">
        <v>1</v>
      </c>
      <c r="AD10" s="486"/>
      <c r="AE10" s="345">
        <v>6</v>
      </c>
    </row>
    <row r="11" spans="1:170" x14ac:dyDescent="0.25">
      <c r="A11" s="466" t="s">
        <v>286</v>
      </c>
      <c r="B11" s="143">
        <v>2</v>
      </c>
      <c r="C11" s="143">
        <v>31</v>
      </c>
      <c r="D11" s="467">
        <v>9.3166666666667908</v>
      </c>
      <c r="E11" s="468">
        <v>3</v>
      </c>
      <c r="G11" s="466" t="s">
        <v>286</v>
      </c>
      <c r="H11" s="143">
        <v>1</v>
      </c>
      <c r="I11" s="143">
        <v>12</v>
      </c>
      <c r="J11" s="467">
        <v>38.816666666666762</v>
      </c>
      <c r="K11" s="468">
        <v>3</v>
      </c>
      <c r="M11" s="466" t="s">
        <v>286</v>
      </c>
      <c r="N11" s="469">
        <v>2</v>
      </c>
      <c r="O11" s="469">
        <v>15</v>
      </c>
      <c r="P11" s="470">
        <v>59.049999999999955</v>
      </c>
      <c r="Q11" s="468">
        <v>3</v>
      </c>
      <c r="S11" s="466" t="s">
        <v>286</v>
      </c>
      <c r="T11" s="143"/>
      <c r="U11" s="143"/>
      <c r="V11" s="468">
        <v>3</v>
      </c>
      <c r="W11" s="310"/>
      <c r="X11" s="466" t="s">
        <v>286</v>
      </c>
      <c r="Y11" s="143">
        <f t="shared" si="0"/>
        <v>12</v>
      </c>
      <c r="Z11" s="487">
        <v>3</v>
      </c>
      <c r="AB11" s="448" t="s">
        <v>250</v>
      </c>
      <c r="AC11" s="310"/>
      <c r="AD11" s="486">
        <v>1</v>
      </c>
      <c r="AE11" s="345">
        <v>8</v>
      </c>
    </row>
    <row r="12" spans="1:170" s="465" customFormat="1" ht="15.75" thickBot="1" x14ac:dyDescent="0.3">
      <c r="A12" s="461" t="s">
        <v>10</v>
      </c>
      <c r="B12" s="462"/>
      <c r="C12" s="462"/>
      <c r="D12" s="471"/>
      <c r="E12" s="463"/>
      <c r="F12" s="5"/>
      <c r="G12" s="461" t="s">
        <v>10</v>
      </c>
      <c r="H12" s="462"/>
      <c r="I12" s="462"/>
      <c r="J12" s="471"/>
      <c r="K12" s="463"/>
      <c r="L12" s="5"/>
      <c r="M12" s="461" t="s">
        <v>10</v>
      </c>
      <c r="N12" s="464"/>
      <c r="O12" s="464"/>
      <c r="P12" s="472"/>
      <c r="Q12" s="463"/>
      <c r="R12" s="5"/>
      <c r="S12" s="461" t="s">
        <v>10</v>
      </c>
      <c r="T12" s="462"/>
      <c r="U12" s="462"/>
      <c r="V12" s="463"/>
      <c r="W12" s="310"/>
      <c r="X12" s="461" t="s">
        <v>10</v>
      </c>
      <c r="Y12" s="462"/>
      <c r="Z12" s="463"/>
      <c r="AA12" s="5"/>
      <c r="AB12" s="348" t="s">
        <v>298</v>
      </c>
      <c r="AC12" s="330"/>
      <c r="AD12" s="351"/>
      <c r="AE12" s="346">
        <v>9</v>
      </c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</row>
    <row r="13" spans="1:170" x14ac:dyDescent="0.25">
      <c r="A13" s="466" t="s">
        <v>453</v>
      </c>
      <c r="B13" s="143">
        <v>2</v>
      </c>
      <c r="C13" s="143">
        <v>34</v>
      </c>
      <c r="D13" s="467">
        <v>6.5666666666665208</v>
      </c>
      <c r="E13" s="468">
        <v>1</v>
      </c>
      <c r="G13" s="466" t="s">
        <v>453</v>
      </c>
      <c r="H13" s="143">
        <v>1</v>
      </c>
      <c r="I13" s="143">
        <v>16</v>
      </c>
      <c r="J13" s="467">
        <v>34.716666666666605</v>
      </c>
      <c r="K13" s="468">
        <v>2</v>
      </c>
      <c r="M13" s="466" t="s">
        <v>453</v>
      </c>
      <c r="N13" s="469">
        <v>2</v>
      </c>
      <c r="O13" s="469">
        <v>23</v>
      </c>
      <c r="P13" s="470">
        <v>27.63333333333323</v>
      </c>
      <c r="Q13" s="468">
        <v>2</v>
      </c>
      <c r="S13" s="466" t="s">
        <v>453</v>
      </c>
      <c r="T13" s="143"/>
      <c r="U13" s="143"/>
      <c r="V13" s="468">
        <v>2</v>
      </c>
      <c r="W13" s="310"/>
      <c r="X13" s="466" t="s">
        <v>453</v>
      </c>
      <c r="Y13" s="143">
        <f t="shared" ref="Y13:Y14" si="1">V13+Q13+K13+E13</f>
        <v>7</v>
      </c>
      <c r="Z13" s="485">
        <v>2</v>
      </c>
    </row>
    <row r="14" spans="1:170" x14ac:dyDescent="0.25">
      <c r="A14" s="466" t="s">
        <v>288</v>
      </c>
      <c r="B14" s="143">
        <v>2</v>
      </c>
      <c r="C14" s="143">
        <v>34</v>
      </c>
      <c r="D14" s="467">
        <v>7.4166666666664938</v>
      </c>
      <c r="E14" s="468">
        <v>2</v>
      </c>
      <c r="G14" s="466" t="s">
        <v>288</v>
      </c>
      <c r="H14" s="143">
        <v>1</v>
      </c>
      <c r="I14" s="143">
        <v>16</v>
      </c>
      <c r="J14" s="467">
        <v>34.300000000000082</v>
      </c>
      <c r="K14" s="468">
        <v>1</v>
      </c>
      <c r="M14" s="466" t="s">
        <v>288</v>
      </c>
      <c r="N14" s="469">
        <v>2</v>
      </c>
      <c r="O14" s="469">
        <v>24</v>
      </c>
      <c r="P14" s="470">
        <v>23.616666666666468</v>
      </c>
      <c r="Q14" s="468">
        <v>1</v>
      </c>
      <c r="S14" s="466" t="s">
        <v>288</v>
      </c>
      <c r="T14" s="143"/>
      <c r="U14" s="143"/>
      <c r="V14" s="468">
        <v>1</v>
      </c>
      <c r="W14" s="310"/>
      <c r="X14" s="466" t="s">
        <v>288</v>
      </c>
      <c r="Y14" s="143">
        <f t="shared" si="1"/>
        <v>5</v>
      </c>
      <c r="Z14" s="484">
        <v>1</v>
      </c>
    </row>
    <row r="15" spans="1:170" s="446" customFormat="1" x14ac:dyDescent="0.25">
      <c r="A15" s="458" t="s">
        <v>150</v>
      </c>
      <c r="B15" s="325"/>
      <c r="C15" s="325"/>
      <c r="D15" s="473"/>
      <c r="E15" s="459"/>
      <c r="F15" s="5"/>
      <c r="G15" s="458" t="s">
        <v>150</v>
      </c>
      <c r="H15" s="325"/>
      <c r="I15" s="325"/>
      <c r="J15" s="473"/>
      <c r="K15" s="459"/>
      <c r="L15" s="5"/>
      <c r="M15" s="458" t="s">
        <v>150</v>
      </c>
      <c r="N15" s="460"/>
      <c r="O15" s="460"/>
      <c r="P15" s="474"/>
      <c r="Q15" s="459"/>
      <c r="R15" s="5"/>
      <c r="S15" s="458" t="s">
        <v>150</v>
      </c>
      <c r="T15" s="325"/>
      <c r="U15" s="325"/>
      <c r="V15" s="459"/>
      <c r="W15" s="310"/>
      <c r="X15" s="458" t="s">
        <v>150</v>
      </c>
      <c r="Y15" s="325"/>
      <c r="Z15" s="459"/>
      <c r="AA15" s="5"/>
      <c r="AB15" s="5"/>
      <c r="AC15" s="305"/>
      <c r="AD15" s="305"/>
      <c r="AE15" s="30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</row>
    <row r="16" spans="1:170" s="465" customFormat="1" x14ac:dyDescent="0.25">
      <c r="A16" s="461" t="s">
        <v>8</v>
      </c>
      <c r="B16" s="462"/>
      <c r="C16" s="462"/>
      <c r="D16" s="471"/>
      <c r="E16" s="463"/>
      <c r="F16" s="5"/>
      <c r="G16" s="461" t="s">
        <v>8</v>
      </c>
      <c r="H16" s="462"/>
      <c r="I16" s="462"/>
      <c r="J16" s="471"/>
      <c r="K16" s="463"/>
      <c r="L16" s="5"/>
      <c r="M16" s="461" t="s">
        <v>8</v>
      </c>
      <c r="N16" s="464"/>
      <c r="O16" s="464"/>
      <c r="P16" s="472"/>
      <c r="Q16" s="463"/>
      <c r="R16" s="5"/>
      <c r="S16" s="461" t="s">
        <v>8</v>
      </c>
      <c r="T16" s="462"/>
      <c r="U16" s="462"/>
      <c r="V16" s="463"/>
      <c r="W16" s="310"/>
      <c r="X16" s="461" t="s">
        <v>8</v>
      </c>
      <c r="Y16" s="462"/>
      <c r="Z16" s="463"/>
      <c r="AA16" s="5"/>
      <c r="AB16" s="5"/>
      <c r="AC16" s="305"/>
      <c r="AD16" s="305"/>
      <c r="AE16" s="30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</row>
    <row r="17" spans="1:170" x14ac:dyDescent="0.25">
      <c r="A17" s="466" t="s">
        <v>159</v>
      </c>
      <c r="B17" s="143">
        <v>2</v>
      </c>
      <c r="C17" s="143">
        <v>34</v>
      </c>
      <c r="D17" s="467">
        <v>6.483333333333281</v>
      </c>
      <c r="E17" s="468">
        <v>1</v>
      </c>
      <c r="G17" s="466" t="s">
        <v>159</v>
      </c>
      <c r="H17" s="143">
        <v>1</v>
      </c>
      <c r="I17" s="143">
        <v>12</v>
      </c>
      <c r="J17" s="467">
        <v>16.683333333333437</v>
      </c>
      <c r="K17" s="468">
        <v>1</v>
      </c>
      <c r="M17" s="466" t="s">
        <v>159</v>
      </c>
      <c r="N17" s="469">
        <v>2</v>
      </c>
      <c r="O17" s="469">
        <v>20</v>
      </c>
      <c r="P17" s="470">
        <v>38.016666666666801</v>
      </c>
      <c r="Q17" s="468">
        <v>3</v>
      </c>
      <c r="S17" s="466" t="s">
        <v>159</v>
      </c>
      <c r="T17" s="143"/>
      <c r="U17" s="143"/>
      <c r="V17" s="468">
        <v>1</v>
      </c>
      <c r="W17" s="310"/>
      <c r="X17" s="466" t="s">
        <v>159</v>
      </c>
      <c r="Y17" s="143">
        <f t="shared" ref="Y17:Y20" si="2">V17+Q17+K17+E17</f>
        <v>6</v>
      </c>
      <c r="Z17" s="484">
        <v>1</v>
      </c>
    </row>
    <row r="18" spans="1:170" x14ac:dyDescent="0.25">
      <c r="A18" s="466" t="s">
        <v>161</v>
      </c>
      <c r="B18" s="143">
        <v>2</v>
      </c>
      <c r="C18" s="143">
        <v>34</v>
      </c>
      <c r="D18" s="467">
        <v>7.1499999999999986</v>
      </c>
      <c r="E18" s="468">
        <v>2</v>
      </c>
      <c r="G18" s="466" t="s">
        <v>161</v>
      </c>
      <c r="H18" s="143">
        <v>1</v>
      </c>
      <c r="I18" s="143">
        <v>12</v>
      </c>
      <c r="J18" s="467">
        <v>21.80000000000005</v>
      </c>
      <c r="K18" s="468">
        <v>2</v>
      </c>
      <c r="M18" s="466" t="s">
        <v>161</v>
      </c>
      <c r="N18" s="469">
        <v>2</v>
      </c>
      <c r="O18" s="469">
        <v>24</v>
      </c>
      <c r="P18" s="470">
        <v>38.216666666666832</v>
      </c>
      <c r="Q18" s="468">
        <v>2</v>
      </c>
      <c r="S18" s="466" t="s">
        <v>161</v>
      </c>
      <c r="T18" s="143"/>
      <c r="U18" s="143"/>
      <c r="V18" s="468">
        <v>3</v>
      </c>
      <c r="W18" s="310"/>
      <c r="X18" s="466" t="s">
        <v>161</v>
      </c>
      <c r="Y18" s="143">
        <f t="shared" si="2"/>
        <v>9</v>
      </c>
      <c r="Z18" s="485">
        <v>2</v>
      </c>
    </row>
    <row r="19" spans="1:170" x14ac:dyDescent="0.25">
      <c r="A19" s="466" t="s">
        <v>300</v>
      </c>
      <c r="B19" s="143">
        <v>2</v>
      </c>
      <c r="C19" s="143">
        <v>34</v>
      </c>
      <c r="D19" s="467">
        <v>8</v>
      </c>
      <c r="E19" s="468">
        <v>3</v>
      </c>
      <c r="G19" s="466" t="s">
        <v>300</v>
      </c>
      <c r="H19" s="143">
        <v>1</v>
      </c>
      <c r="I19" s="143">
        <v>12</v>
      </c>
      <c r="J19" s="467">
        <v>23</v>
      </c>
      <c r="K19" s="468">
        <v>3</v>
      </c>
      <c r="M19" s="466" t="s">
        <v>300</v>
      </c>
      <c r="N19" s="469">
        <v>2</v>
      </c>
      <c r="O19" s="469">
        <v>16</v>
      </c>
      <c r="P19" s="470">
        <v>42</v>
      </c>
      <c r="Q19" s="468">
        <v>4</v>
      </c>
      <c r="S19" s="466" t="s">
        <v>300</v>
      </c>
      <c r="T19" s="475" t="s">
        <v>950</v>
      </c>
      <c r="U19" s="475" t="s">
        <v>950</v>
      </c>
      <c r="V19" s="468">
        <v>10</v>
      </c>
      <c r="W19" s="310"/>
      <c r="X19" s="466" t="s">
        <v>300</v>
      </c>
      <c r="Y19" s="143">
        <f t="shared" si="2"/>
        <v>20</v>
      </c>
      <c r="Z19" s="486">
        <v>4</v>
      </c>
    </row>
    <row r="20" spans="1:170" x14ac:dyDescent="0.25">
      <c r="A20" s="466" t="s">
        <v>282</v>
      </c>
      <c r="B20" s="143">
        <v>2</v>
      </c>
      <c r="C20" s="143">
        <v>34</v>
      </c>
      <c r="D20" s="467">
        <v>9.1666666666667673</v>
      </c>
      <c r="E20" s="468">
        <v>4</v>
      </c>
      <c r="G20" s="466" t="s">
        <v>282</v>
      </c>
      <c r="H20" s="143">
        <v>1</v>
      </c>
      <c r="I20" s="143">
        <v>12</v>
      </c>
      <c r="J20" s="467">
        <v>26.999999999999904</v>
      </c>
      <c r="K20" s="468">
        <v>4</v>
      </c>
      <c r="M20" s="466" t="s">
        <v>282</v>
      </c>
      <c r="N20" s="469">
        <v>2</v>
      </c>
      <c r="O20" s="469">
        <v>25</v>
      </c>
      <c r="P20" s="470">
        <v>51.966666666666583</v>
      </c>
      <c r="Q20" s="468">
        <v>1</v>
      </c>
      <c r="S20" s="466" t="s">
        <v>282</v>
      </c>
      <c r="T20" s="143"/>
      <c r="U20" s="143"/>
      <c r="V20" s="468">
        <v>2</v>
      </c>
      <c r="W20" s="310"/>
      <c r="X20" s="466" t="s">
        <v>282</v>
      </c>
      <c r="Y20" s="143">
        <f t="shared" si="2"/>
        <v>11</v>
      </c>
      <c r="Z20" s="487">
        <v>3</v>
      </c>
    </row>
    <row r="21" spans="1:170" s="465" customFormat="1" x14ac:dyDescent="0.25">
      <c r="A21" s="461" t="s">
        <v>9</v>
      </c>
      <c r="B21" s="462"/>
      <c r="C21" s="462"/>
      <c r="D21" s="471"/>
      <c r="E21" s="463"/>
      <c r="F21" s="5"/>
      <c r="G21" s="461" t="s">
        <v>9</v>
      </c>
      <c r="H21" s="462"/>
      <c r="I21" s="462"/>
      <c r="J21" s="471"/>
      <c r="K21" s="463"/>
      <c r="L21" s="5"/>
      <c r="M21" s="461" t="s">
        <v>9</v>
      </c>
      <c r="N21" s="464"/>
      <c r="O21" s="464"/>
      <c r="P21" s="472"/>
      <c r="Q21" s="463"/>
      <c r="R21" s="5"/>
      <c r="S21" s="461" t="s">
        <v>9</v>
      </c>
      <c r="T21" s="462"/>
      <c r="U21" s="462"/>
      <c r="V21" s="463"/>
      <c r="W21" s="310"/>
      <c r="X21" s="461" t="s">
        <v>9</v>
      </c>
      <c r="Y21" s="462"/>
      <c r="Z21" s="463"/>
      <c r="AA21" s="5"/>
      <c r="AB21" s="5"/>
      <c r="AC21" s="305"/>
      <c r="AD21" s="305"/>
      <c r="AE21" s="30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</row>
    <row r="22" spans="1:170" x14ac:dyDescent="0.25">
      <c r="A22" s="466" t="s">
        <v>220</v>
      </c>
      <c r="B22" s="143">
        <v>2</v>
      </c>
      <c r="C22" s="143">
        <v>31</v>
      </c>
      <c r="D22" s="467">
        <v>7.0666666666664391</v>
      </c>
      <c r="E22" s="468">
        <v>4</v>
      </c>
      <c r="G22" s="466" t="s">
        <v>220</v>
      </c>
      <c r="H22" s="143">
        <v>1</v>
      </c>
      <c r="I22" s="143">
        <v>12</v>
      </c>
      <c r="J22" s="467">
        <v>30.549999999999979</v>
      </c>
      <c r="K22" s="468">
        <v>4</v>
      </c>
      <c r="M22" s="466" t="s">
        <v>220</v>
      </c>
      <c r="N22" s="469">
        <v>2</v>
      </c>
      <c r="O22" s="469">
        <v>22</v>
      </c>
      <c r="P22" s="470">
        <v>34.683333333333373</v>
      </c>
      <c r="Q22" s="468">
        <v>2</v>
      </c>
      <c r="S22" s="466" t="s">
        <v>220</v>
      </c>
      <c r="T22" s="143"/>
      <c r="U22" s="143"/>
      <c r="V22" s="468">
        <v>3</v>
      </c>
      <c r="W22" s="310"/>
      <c r="X22" s="466" t="s">
        <v>220</v>
      </c>
      <c r="Y22" s="143">
        <f t="shared" ref="Y22:Y25" si="3">V22+Q22+K22+E22</f>
        <v>13</v>
      </c>
      <c r="Z22" s="487">
        <v>3</v>
      </c>
    </row>
    <row r="23" spans="1:170" x14ac:dyDescent="0.25">
      <c r="A23" s="466" t="s">
        <v>163</v>
      </c>
      <c r="B23" s="143">
        <v>2</v>
      </c>
      <c r="C23" s="143">
        <v>31</v>
      </c>
      <c r="D23" s="467">
        <v>6.4166666666666572</v>
      </c>
      <c r="E23" s="468">
        <v>2</v>
      </c>
      <c r="G23" s="466" t="s">
        <v>163</v>
      </c>
      <c r="H23" s="143">
        <v>1</v>
      </c>
      <c r="I23" s="143">
        <v>12</v>
      </c>
      <c r="J23" s="467">
        <v>23.550000000000004</v>
      </c>
      <c r="K23" s="468">
        <v>1</v>
      </c>
      <c r="M23" s="466" t="s">
        <v>163</v>
      </c>
      <c r="N23" s="469">
        <v>2</v>
      </c>
      <c r="O23" s="469">
        <v>19</v>
      </c>
      <c r="P23" s="470">
        <v>38.11666666666666</v>
      </c>
      <c r="Q23" s="468">
        <v>4</v>
      </c>
      <c r="S23" s="466" t="s">
        <v>163</v>
      </c>
      <c r="T23" s="143"/>
      <c r="U23" s="143"/>
      <c r="V23" s="468">
        <v>1</v>
      </c>
      <c r="W23" s="310"/>
      <c r="X23" s="466" t="s">
        <v>163</v>
      </c>
      <c r="Y23" s="143">
        <f t="shared" si="3"/>
        <v>8</v>
      </c>
      <c r="Z23" s="484">
        <v>1</v>
      </c>
    </row>
    <row r="24" spans="1:170" x14ac:dyDescent="0.25">
      <c r="A24" s="466" t="s">
        <v>156</v>
      </c>
      <c r="B24" s="143">
        <v>2</v>
      </c>
      <c r="C24" s="143">
        <v>31</v>
      </c>
      <c r="D24" s="467">
        <v>5.8666666666664113</v>
      </c>
      <c r="E24" s="468">
        <v>1</v>
      </c>
      <c r="G24" s="466" t="s">
        <v>156</v>
      </c>
      <c r="H24" s="143">
        <v>1</v>
      </c>
      <c r="I24" s="143">
        <v>12</v>
      </c>
      <c r="J24" s="467">
        <v>26.666666666666625</v>
      </c>
      <c r="K24" s="468">
        <v>2</v>
      </c>
      <c r="M24" s="466" t="s">
        <v>156</v>
      </c>
      <c r="N24" s="469">
        <v>2</v>
      </c>
      <c r="O24" s="469">
        <v>22</v>
      </c>
      <c r="P24" s="470">
        <v>27.516666666666598</v>
      </c>
      <c r="Q24" s="468">
        <v>1</v>
      </c>
      <c r="S24" s="466" t="s">
        <v>156</v>
      </c>
      <c r="T24" s="475" t="s">
        <v>950</v>
      </c>
      <c r="U24" s="310"/>
      <c r="V24" s="468">
        <v>10</v>
      </c>
      <c r="W24" s="310"/>
      <c r="X24" s="466" t="s">
        <v>156</v>
      </c>
      <c r="Y24" s="143">
        <f t="shared" si="3"/>
        <v>14</v>
      </c>
      <c r="Z24" s="468">
        <v>4</v>
      </c>
    </row>
    <row r="25" spans="1:170" x14ac:dyDescent="0.25">
      <c r="A25" s="466" t="s">
        <v>283</v>
      </c>
      <c r="B25" s="143">
        <v>2</v>
      </c>
      <c r="C25" s="143">
        <v>31</v>
      </c>
      <c r="D25" s="467">
        <v>7.000000000000135</v>
      </c>
      <c r="E25" s="468">
        <v>3</v>
      </c>
      <c r="G25" s="466" t="s">
        <v>283</v>
      </c>
      <c r="H25" s="143">
        <v>1</v>
      </c>
      <c r="I25" s="143">
        <v>12</v>
      </c>
      <c r="J25" s="467">
        <v>29.199999999999928</v>
      </c>
      <c r="K25" s="468">
        <v>3</v>
      </c>
      <c r="M25" s="466" t="s">
        <v>283</v>
      </c>
      <c r="N25" s="469">
        <v>2</v>
      </c>
      <c r="O25" s="469">
        <v>19</v>
      </c>
      <c r="P25" s="470">
        <v>35.98333333333342</v>
      </c>
      <c r="Q25" s="468">
        <v>3</v>
      </c>
      <c r="S25" s="466" t="s">
        <v>283</v>
      </c>
      <c r="T25" s="143"/>
      <c r="U25" s="143"/>
      <c r="V25" s="468">
        <v>2</v>
      </c>
      <c r="W25" s="310"/>
      <c r="X25" s="466" t="s">
        <v>283</v>
      </c>
      <c r="Y25" s="143">
        <f t="shared" si="3"/>
        <v>11</v>
      </c>
      <c r="Z25" s="485">
        <v>2</v>
      </c>
    </row>
    <row r="26" spans="1:170" s="465" customFormat="1" x14ac:dyDescent="0.25">
      <c r="A26" s="461" t="s">
        <v>10</v>
      </c>
      <c r="B26" s="462"/>
      <c r="C26" s="462"/>
      <c r="D26" s="471"/>
      <c r="E26" s="463"/>
      <c r="F26" s="5"/>
      <c r="G26" s="461" t="s">
        <v>10</v>
      </c>
      <c r="H26" s="462"/>
      <c r="I26" s="462"/>
      <c r="J26" s="471"/>
      <c r="K26" s="463"/>
      <c r="L26" s="5"/>
      <c r="M26" s="461" t="s">
        <v>10</v>
      </c>
      <c r="N26" s="464"/>
      <c r="O26" s="464"/>
      <c r="P26" s="472"/>
      <c r="Q26" s="463"/>
      <c r="R26" s="5"/>
      <c r="S26" s="461" t="s">
        <v>10</v>
      </c>
      <c r="T26" s="462"/>
      <c r="U26" s="462"/>
      <c r="V26" s="463"/>
      <c r="W26" s="310"/>
      <c r="X26" s="461" t="s">
        <v>10</v>
      </c>
      <c r="Y26" s="462"/>
      <c r="Z26" s="463"/>
      <c r="AA26" s="5"/>
      <c r="AB26" s="5"/>
      <c r="AC26" s="305"/>
      <c r="AD26" s="305"/>
      <c r="AE26" s="30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</row>
    <row r="27" spans="1:170" x14ac:dyDescent="0.25">
      <c r="A27" s="466" t="s">
        <v>229</v>
      </c>
      <c r="B27" s="475">
        <v>1</v>
      </c>
      <c r="C27" s="475">
        <v>17</v>
      </c>
      <c r="D27" s="467">
        <v>2.9999999999999893</v>
      </c>
      <c r="E27" s="468">
        <v>10</v>
      </c>
      <c r="G27" s="466" t="s">
        <v>229</v>
      </c>
      <c r="H27" s="143">
        <v>1</v>
      </c>
      <c r="I27" s="143">
        <v>17</v>
      </c>
      <c r="J27" s="467">
        <v>33.583333333333201</v>
      </c>
      <c r="K27" s="468">
        <v>3</v>
      </c>
      <c r="M27" s="466" t="s">
        <v>229</v>
      </c>
      <c r="N27" s="469">
        <v>2</v>
      </c>
      <c r="O27" s="469">
        <v>25</v>
      </c>
      <c r="P27" s="470">
        <v>33.316666666666706</v>
      </c>
      <c r="Q27" s="468">
        <v>1</v>
      </c>
      <c r="S27" s="466" t="s">
        <v>229</v>
      </c>
      <c r="T27" s="143"/>
      <c r="U27" s="143"/>
      <c r="V27" s="468">
        <v>2</v>
      </c>
      <c r="W27" s="310"/>
      <c r="X27" s="466" t="s">
        <v>229</v>
      </c>
      <c r="Y27" s="143">
        <f t="shared" ref="Y27:Y31" si="4">V27+Q27+K27+E27</f>
        <v>16</v>
      </c>
      <c r="Z27" s="487">
        <v>3</v>
      </c>
    </row>
    <row r="28" spans="1:170" x14ac:dyDescent="0.25">
      <c r="A28" s="466" t="s">
        <v>232</v>
      </c>
      <c r="B28" s="143">
        <v>2</v>
      </c>
      <c r="C28" s="143">
        <v>34</v>
      </c>
      <c r="D28" s="467">
        <v>6.0833333333333783</v>
      </c>
      <c r="E28" s="468">
        <v>1</v>
      </c>
      <c r="G28" s="466" t="s">
        <v>232</v>
      </c>
      <c r="H28" s="143">
        <v>1</v>
      </c>
      <c r="I28" s="143">
        <v>17</v>
      </c>
      <c r="J28" s="467">
        <v>34.90000000000002</v>
      </c>
      <c r="K28" s="468">
        <v>4</v>
      </c>
      <c r="M28" s="466" t="s">
        <v>232</v>
      </c>
      <c r="N28" s="469">
        <v>2</v>
      </c>
      <c r="O28" s="469">
        <v>24</v>
      </c>
      <c r="P28" s="470">
        <v>25.600000000000005</v>
      </c>
      <c r="Q28" s="468">
        <v>2</v>
      </c>
      <c r="S28" s="466" t="s">
        <v>232</v>
      </c>
      <c r="T28" s="143"/>
      <c r="U28" s="143"/>
      <c r="V28" s="468">
        <v>1</v>
      </c>
      <c r="W28" s="310"/>
      <c r="X28" s="466" t="s">
        <v>232</v>
      </c>
      <c r="Y28" s="143">
        <f t="shared" si="4"/>
        <v>8</v>
      </c>
      <c r="Z28" s="484">
        <v>1</v>
      </c>
    </row>
    <row r="29" spans="1:170" x14ac:dyDescent="0.25">
      <c r="A29" s="466" t="s">
        <v>454</v>
      </c>
      <c r="B29" s="475">
        <v>1</v>
      </c>
      <c r="C29" s="475">
        <v>15</v>
      </c>
      <c r="D29" s="467">
        <v>2.9499999999999815</v>
      </c>
      <c r="E29" s="468">
        <v>10</v>
      </c>
      <c r="G29" s="466" t="s">
        <v>454</v>
      </c>
      <c r="H29" s="143">
        <v>1</v>
      </c>
      <c r="I29" s="143">
        <v>17</v>
      </c>
      <c r="J29" s="467">
        <v>31.716666666666775</v>
      </c>
      <c r="K29" s="468">
        <v>2</v>
      </c>
      <c r="M29" s="466" t="s">
        <v>454</v>
      </c>
      <c r="N29" s="469">
        <v>1</v>
      </c>
      <c r="O29" s="469">
        <v>15</v>
      </c>
      <c r="P29" s="470">
        <v>33.466666666666569</v>
      </c>
      <c r="Q29" s="468">
        <v>5</v>
      </c>
      <c r="S29" s="466" t="s">
        <v>454</v>
      </c>
      <c r="T29" s="143"/>
      <c r="U29" s="143"/>
      <c r="V29" s="468">
        <v>4</v>
      </c>
      <c r="W29" s="310"/>
      <c r="X29" s="466" t="s">
        <v>454</v>
      </c>
      <c r="Y29" s="143">
        <f t="shared" si="4"/>
        <v>21</v>
      </c>
      <c r="Z29" s="468">
        <v>4</v>
      </c>
    </row>
    <row r="30" spans="1:170" x14ac:dyDescent="0.25">
      <c r="A30" s="466" t="s">
        <v>208</v>
      </c>
      <c r="B30" s="143">
        <v>2</v>
      </c>
      <c r="C30" s="143">
        <v>34</v>
      </c>
      <c r="D30" s="467">
        <v>6.2166666666666259</v>
      </c>
      <c r="E30" s="468">
        <v>2</v>
      </c>
      <c r="G30" s="466" t="s">
        <v>208</v>
      </c>
      <c r="H30" s="143">
        <v>1</v>
      </c>
      <c r="I30" s="143">
        <v>17</v>
      </c>
      <c r="J30" s="467">
        <v>30.133333333333461</v>
      </c>
      <c r="K30" s="468">
        <v>1</v>
      </c>
      <c r="M30" s="466" t="s">
        <v>208</v>
      </c>
      <c r="N30" s="469">
        <v>2</v>
      </c>
      <c r="O30" s="469">
        <v>23</v>
      </c>
      <c r="P30" s="470">
        <v>23.399999999999981</v>
      </c>
      <c r="Q30" s="468">
        <v>4</v>
      </c>
      <c r="S30" s="466" t="s">
        <v>208</v>
      </c>
      <c r="T30" s="143"/>
      <c r="U30" s="143"/>
      <c r="V30" s="468">
        <v>3</v>
      </c>
      <c r="W30" s="310"/>
      <c r="X30" s="466" t="s">
        <v>208</v>
      </c>
      <c r="Y30" s="143">
        <f t="shared" si="4"/>
        <v>10</v>
      </c>
      <c r="Z30" s="485">
        <v>2</v>
      </c>
    </row>
    <row r="31" spans="1:170" x14ac:dyDescent="0.25">
      <c r="A31" s="466" t="s">
        <v>287</v>
      </c>
      <c r="B31" s="143">
        <v>2</v>
      </c>
      <c r="C31" s="143">
        <v>34</v>
      </c>
      <c r="D31" s="467">
        <v>7.9333333333333478</v>
      </c>
      <c r="E31" s="468">
        <v>3</v>
      </c>
      <c r="G31" s="466" t="s">
        <v>287</v>
      </c>
      <c r="H31" s="143">
        <v>1</v>
      </c>
      <c r="I31" s="143">
        <v>17</v>
      </c>
      <c r="J31" s="467">
        <v>46.983333333333221</v>
      </c>
      <c r="K31" s="468">
        <v>5</v>
      </c>
      <c r="M31" s="466" t="s">
        <v>287</v>
      </c>
      <c r="N31" s="469">
        <v>2</v>
      </c>
      <c r="O31" s="469">
        <v>24</v>
      </c>
      <c r="P31" s="470">
        <v>35.733333333333377</v>
      </c>
      <c r="Q31" s="468">
        <v>3</v>
      </c>
      <c r="S31" s="466" t="s">
        <v>287</v>
      </c>
      <c r="T31" s="475" t="s">
        <v>950</v>
      </c>
      <c r="U31" s="310"/>
      <c r="V31" s="468">
        <v>10</v>
      </c>
      <c r="W31" s="310"/>
      <c r="X31" s="466" t="s">
        <v>287</v>
      </c>
      <c r="Y31" s="143">
        <f t="shared" si="4"/>
        <v>21</v>
      </c>
      <c r="Z31" s="468">
        <v>5</v>
      </c>
    </row>
    <row r="32" spans="1:170" s="446" customFormat="1" x14ac:dyDescent="0.25">
      <c r="A32" s="458" t="s">
        <v>145</v>
      </c>
      <c r="B32" s="325"/>
      <c r="C32" s="325"/>
      <c r="D32" s="473"/>
      <c r="E32" s="459"/>
      <c r="F32" s="5"/>
      <c r="G32" s="458" t="s">
        <v>145</v>
      </c>
      <c r="H32" s="325"/>
      <c r="I32" s="325"/>
      <c r="J32" s="473"/>
      <c r="K32" s="459"/>
      <c r="L32" s="5"/>
      <c r="M32" s="458" t="s">
        <v>145</v>
      </c>
      <c r="N32" s="460"/>
      <c r="O32" s="460"/>
      <c r="P32" s="474"/>
      <c r="Q32" s="459"/>
      <c r="R32" s="5"/>
      <c r="S32" s="458" t="s">
        <v>145</v>
      </c>
      <c r="T32" s="325"/>
      <c r="U32" s="325"/>
      <c r="V32" s="459"/>
      <c r="W32" s="310"/>
      <c r="X32" s="458" t="s">
        <v>145</v>
      </c>
      <c r="Y32" s="325"/>
      <c r="Z32" s="459"/>
      <c r="AA32" s="5"/>
      <c r="AB32" s="5"/>
      <c r="AC32" s="305"/>
      <c r="AD32" s="305"/>
      <c r="AE32" s="30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</row>
    <row r="33" spans="1:170" s="465" customFormat="1" x14ac:dyDescent="0.25">
      <c r="A33" s="461" t="s">
        <v>8</v>
      </c>
      <c r="B33" s="462"/>
      <c r="C33" s="462"/>
      <c r="D33" s="471"/>
      <c r="E33" s="463"/>
      <c r="F33" s="5"/>
      <c r="G33" s="461" t="s">
        <v>8</v>
      </c>
      <c r="H33" s="462"/>
      <c r="I33" s="462"/>
      <c r="J33" s="471"/>
      <c r="K33" s="463"/>
      <c r="L33" s="5"/>
      <c r="M33" s="461" t="s">
        <v>8</v>
      </c>
      <c r="N33" s="464"/>
      <c r="O33" s="464"/>
      <c r="P33" s="472"/>
      <c r="Q33" s="463"/>
      <c r="R33" s="5"/>
      <c r="S33" s="461" t="s">
        <v>8</v>
      </c>
      <c r="T33" s="462"/>
      <c r="U33" s="462"/>
      <c r="V33" s="463"/>
      <c r="W33" s="310"/>
      <c r="X33" s="461" t="s">
        <v>8</v>
      </c>
      <c r="Y33" s="462"/>
      <c r="Z33" s="463"/>
      <c r="AA33" s="5"/>
      <c r="AB33" s="5"/>
      <c r="AC33" s="305"/>
      <c r="AD33" s="305"/>
      <c r="AE33" s="30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</row>
    <row r="34" spans="1:170" s="5" customFormat="1" x14ac:dyDescent="0.25">
      <c r="A34" s="448" t="s">
        <v>301</v>
      </c>
      <c r="B34" s="310">
        <v>2</v>
      </c>
      <c r="C34" s="310">
        <v>34</v>
      </c>
      <c r="D34" s="509">
        <v>7.28</v>
      </c>
      <c r="E34" s="486">
        <v>1</v>
      </c>
      <c r="G34" s="448" t="s">
        <v>301</v>
      </c>
      <c r="H34" s="310">
        <v>1</v>
      </c>
      <c r="I34" s="310">
        <v>12</v>
      </c>
      <c r="J34" s="509">
        <v>31.3</v>
      </c>
      <c r="K34" s="486">
        <v>3</v>
      </c>
      <c r="M34" s="448" t="s">
        <v>301</v>
      </c>
      <c r="N34" s="308">
        <v>2</v>
      </c>
      <c r="O34" s="308">
        <v>16</v>
      </c>
      <c r="P34" s="510">
        <v>32.1</v>
      </c>
      <c r="Q34" s="486">
        <v>3</v>
      </c>
      <c r="S34" s="448" t="s">
        <v>301</v>
      </c>
      <c r="T34" s="475" t="s">
        <v>950</v>
      </c>
      <c r="U34" s="475" t="s">
        <v>950</v>
      </c>
      <c r="V34" s="486">
        <v>10</v>
      </c>
      <c r="W34" s="310"/>
      <c r="X34" s="448" t="s">
        <v>301</v>
      </c>
      <c r="Y34" s="143">
        <f>V34+Q34+K34+E34</f>
        <v>17</v>
      </c>
      <c r="Z34" s="487">
        <v>3</v>
      </c>
      <c r="AC34" s="305"/>
      <c r="AD34" s="305"/>
      <c r="AE34" s="305"/>
    </row>
    <row r="35" spans="1:170" s="5" customFormat="1" x14ac:dyDescent="0.25">
      <c r="A35" s="448" t="s">
        <v>251</v>
      </c>
      <c r="B35" s="310">
        <v>2</v>
      </c>
      <c r="C35" s="310">
        <v>34</v>
      </c>
      <c r="D35" s="509">
        <f>4.33+4.35</f>
        <v>8.68</v>
      </c>
      <c r="E35" s="486">
        <v>2</v>
      </c>
      <c r="G35" s="448" t="s">
        <v>251</v>
      </c>
      <c r="H35" s="310">
        <v>1</v>
      </c>
      <c r="I35" s="310">
        <v>12</v>
      </c>
      <c r="J35" s="509">
        <v>25.68</v>
      </c>
      <c r="K35" s="486">
        <v>1</v>
      </c>
      <c r="M35" s="448" t="s">
        <v>251</v>
      </c>
      <c r="N35" s="308">
        <v>2</v>
      </c>
      <c r="O35" s="308">
        <v>16</v>
      </c>
      <c r="P35" s="510">
        <v>30.63</v>
      </c>
      <c r="Q35" s="486">
        <v>2</v>
      </c>
      <c r="S35" s="448" t="s">
        <v>251</v>
      </c>
      <c r="T35" s="475" t="s">
        <v>950</v>
      </c>
      <c r="U35" s="475" t="s">
        <v>950</v>
      </c>
      <c r="V35" s="486">
        <v>10</v>
      </c>
      <c r="W35" s="310"/>
      <c r="X35" s="448" t="s">
        <v>251</v>
      </c>
      <c r="Y35" s="143">
        <f>V35+Q35+K35+E35</f>
        <v>15</v>
      </c>
      <c r="Z35" s="485">
        <v>2</v>
      </c>
      <c r="AC35" s="305"/>
      <c r="AD35" s="305"/>
      <c r="AE35" s="305"/>
    </row>
    <row r="36" spans="1:170" x14ac:dyDescent="0.25">
      <c r="A36" s="466" t="s">
        <v>304</v>
      </c>
      <c r="B36" s="475">
        <v>1</v>
      </c>
      <c r="C36" s="475">
        <v>17</v>
      </c>
      <c r="D36" s="467">
        <v>10.9</v>
      </c>
      <c r="E36" s="468">
        <v>10</v>
      </c>
      <c r="G36" s="466" t="s">
        <v>304</v>
      </c>
      <c r="H36" s="143">
        <v>1</v>
      </c>
      <c r="I36" s="143">
        <v>12</v>
      </c>
      <c r="J36" s="467">
        <v>31.216666666666537</v>
      </c>
      <c r="K36" s="468">
        <v>2</v>
      </c>
      <c r="M36" s="466" t="s">
        <v>304</v>
      </c>
      <c r="N36" s="469">
        <v>2</v>
      </c>
      <c r="O36" s="469">
        <v>18</v>
      </c>
      <c r="P36" s="470">
        <v>47.100000000000009</v>
      </c>
      <c r="Q36" s="468">
        <v>2</v>
      </c>
      <c r="S36" s="466" t="s">
        <v>304</v>
      </c>
      <c r="T36" s="143"/>
      <c r="U36" s="143"/>
      <c r="V36" s="468">
        <v>1</v>
      </c>
      <c r="W36" s="310"/>
      <c r="X36" s="466" t="s">
        <v>304</v>
      </c>
      <c r="Y36" s="143">
        <f>V36+Q36+K36+E36</f>
        <v>15</v>
      </c>
      <c r="Z36" s="484">
        <v>1</v>
      </c>
    </row>
    <row r="37" spans="1:170" x14ac:dyDescent="0.25">
      <c r="A37" s="461" t="s">
        <v>9</v>
      </c>
      <c r="B37" s="462"/>
      <c r="C37" s="462"/>
      <c r="D37" s="471"/>
      <c r="E37" s="463"/>
      <c r="G37" s="461" t="s">
        <v>9</v>
      </c>
      <c r="H37" s="462"/>
      <c r="I37" s="462"/>
      <c r="J37" s="471"/>
      <c r="K37" s="463"/>
      <c r="M37" s="461" t="s">
        <v>9</v>
      </c>
      <c r="N37" s="464"/>
      <c r="O37" s="464"/>
      <c r="P37" s="472"/>
      <c r="Q37" s="463"/>
      <c r="S37" s="461" t="s">
        <v>9</v>
      </c>
      <c r="T37" s="462"/>
      <c r="U37" s="462"/>
      <c r="V37" s="463"/>
      <c r="W37" s="310"/>
      <c r="X37" s="461" t="s">
        <v>9</v>
      </c>
      <c r="Y37" s="462"/>
      <c r="Z37" s="463"/>
    </row>
    <row r="38" spans="1:170" x14ac:dyDescent="0.25">
      <c r="A38" s="466" t="s">
        <v>144</v>
      </c>
      <c r="B38" s="143">
        <v>2</v>
      </c>
      <c r="C38" s="143">
        <v>31</v>
      </c>
      <c r="D38" s="467">
        <v>6.2166666666667858</v>
      </c>
      <c r="E38" s="468">
        <v>1</v>
      </c>
      <c r="G38" s="466" t="s">
        <v>144</v>
      </c>
      <c r="H38" s="143">
        <v>1</v>
      </c>
      <c r="I38" s="143">
        <v>12</v>
      </c>
      <c r="J38" s="467">
        <v>22.033333333333314</v>
      </c>
      <c r="K38" s="468">
        <v>2</v>
      </c>
      <c r="M38" s="466" t="s">
        <v>144</v>
      </c>
      <c r="N38" s="469">
        <v>2</v>
      </c>
      <c r="O38" s="469">
        <v>19</v>
      </c>
      <c r="P38" s="470">
        <v>23.800000000000043</v>
      </c>
      <c r="Q38" s="468">
        <v>3</v>
      </c>
      <c r="S38" s="466" t="s">
        <v>144</v>
      </c>
      <c r="T38" s="143"/>
      <c r="U38" s="143"/>
      <c r="V38" s="468">
        <v>2</v>
      </c>
      <c r="W38" s="310"/>
      <c r="X38" s="466" t="s">
        <v>144</v>
      </c>
      <c r="Y38" s="143">
        <f t="shared" ref="Y38:Y42" si="5">V38+Q38+K38+E38</f>
        <v>8</v>
      </c>
      <c r="Z38" s="484">
        <v>1</v>
      </c>
      <c r="AA38" s="5">
        <v>1</v>
      </c>
    </row>
    <row r="39" spans="1:170" x14ac:dyDescent="0.25">
      <c r="A39" s="466" t="s">
        <v>216</v>
      </c>
      <c r="B39" s="143">
        <v>2</v>
      </c>
      <c r="C39" s="143">
        <v>31</v>
      </c>
      <c r="D39" s="467">
        <v>6.2666666666666337</v>
      </c>
      <c r="E39" s="468">
        <v>2</v>
      </c>
      <c r="G39" s="466" t="s">
        <v>216</v>
      </c>
      <c r="H39" s="143">
        <v>1</v>
      </c>
      <c r="I39" s="143">
        <v>12</v>
      </c>
      <c r="J39" s="467">
        <v>21.633333333333251</v>
      </c>
      <c r="K39" s="468">
        <v>1</v>
      </c>
      <c r="M39" s="466" t="s">
        <v>216</v>
      </c>
      <c r="N39" s="469">
        <v>2</v>
      </c>
      <c r="O39" s="469">
        <v>19</v>
      </c>
      <c r="P39" s="470">
        <v>32.466666666666733</v>
      </c>
      <c r="Q39" s="468">
        <v>4</v>
      </c>
      <c r="S39" s="466" t="s">
        <v>216</v>
      </c>
      <c r="T39" s="143"/>
      <c r="U39" s="143"/>
      <c r="V39" s="468">
        <v>3</v>
      </c>
      <c r="W39" s="310"/>
      <c r="X39" s="466" t="s">
        <v>216</v>
      </c>
      <c r="Y39" s="143">
        <f t="shared" si="5"/>
        <v>10</v>
      </c>
      <c r="Z39" s="487">
        <v>3</v>
      </c>
    </row>
    <row r="40" spans="1:170" x14ac:dyDescent="0.25">
      <c r="A40" s="466" t="s">
        <v>158</v>
      </c>
      <c r="B40" s="143">
        <v>2</v>
      </c>
      <c r="C40" s="143">
        <v>31</v>
      </c>
      <c r="D40" s="467">
        <v>6.6166666666663687</v>
      </c>
      <c r="E40" s="468">
        <v>4</v>
      </c>
      <c r="G40" s="466" t="s">
        <v>158</v>
      </c>
      <c r="H40" s="143">
        <v>1</v>
      </c>
      <c r="I40" s="143">
        <v>12</v>
      </c>
      <c r="J40" s="467">
        <v>24.833333333333272</v>
      </c>
      <c r="K40" s="468">
        <v>4</v>
      </c>
      <c r="M40" s="466" t="s">
        <v>158</v>
      </c>
      <c r="N40" s="469">
        <v>2</v>
      </c>
      <c r="O40" s="469">
        <v>20</v>
      </c>
      <c r="P40" s="470">
        <v>24.399999999999977</v>
      </c>
      <c r="Q40" s="468">
        <v>1</v>
      </c>
      <c r="S40" s="466" t="s">
        <v>158</v>
      </c>
      <c r="T40" s="143"/>
      <c r="U40" s="143"/>
      <c r="V40" s="468">
        <v>1</v>
      </c>
      <c r="W40" s="310"/>
      <c r="X40" s="466" t="s">
        <v>158</v>
      </c>
      <c r="Y40" s="143">
        <f t="shared" si="5"/>
        <v>10</v>
      </c>
      <c r="Z40" s="485">
        <v>2</v>
      </c>
    </row>
    <row r="41" spans="1:170" x14ac:dyDescent="0.25">
      <c r="A41" s="466" t="s">
        <v>252</v>
      </c>
      <c r="B41" s="143">
        <v>2</v>
      </c>
      <c r="C41" s="143">
        <v>31</v>
      </c>
      <c r="D41" s="467">
        <v>6.6</v>
      </c>
      <c r="E41" s="468">
        <v>3</v>
      </c>
      <c r="G41" s="466" t="s">
        <v>252</v>
      </c>
      <c r="H41" s="143">
        <v>1</v>
      </c>
      <c r="I41" s="143">
        <v>12</v>
      </c>
      <c r="J41" s="467">
        <v>23.82</v>
      </c>
      <c r="K41" s="468">
        <v>3</v>
      </c>
      <c r="M41" s="466" t="s">
        <v>252</v>
      </c>
      <c r="N41" s="469">
        <v>2</v>
      </c>
      <c r="O41" s="469">
        <v>20</v>
      </c>
      <c r="P41" s="470">
        <v>41.38</v>
      </c>
      <c r="Q41" s="468">
        <v>2</v>
      </c>
      <c r="S41" s="466" t="s">
        <v>252</v>
      </c>
      <c r="T41" s="475" t="s">
        <v>950</v>
      </c>
      <c r="U41" s="475" t="s">
        <v>950</v>
      </c>
      <c r="V41" s="468">
        <v>10</v>
      </c>
      <c r="W41" s="310"/>
      <c r="X41" s="466" t="s">
        <v>252</v>
      </c>
      <c r="Y41" s="143">
        <f t="shared" si="5"/>
        <v>18</v>
      </c>
      <c r="Z41" s="486">
        <v>5</v>
      </c>
    </row>
    <row r="42" spans="1:170" x14ac:dyDescent="0.25">
      <c r="A42" s="466" t="s">
        <v>285</v>
      </c>
      <c r="B42" s="143">
        <v>2</v>
      </c>
      <c r="C42" s="143">
        <v>31</v>
      </c>
      <c r="D42" s="467">
        <v>6.8333333333333357</v>
      </c>
      <c r="E42" s="468">
        <v>4</v>
      </c>
      <c r="G42" s="466" t="s">
        <v>285</v>
      </c>
      <c r="H42" s="143">
        <v>1</v>
      </c>
      <c r="I42" s="143">
        <v>12</v>
      </c>
      <c r="J42" s="467">
        <v>27.816666666666645</v>
      </c>
      <c r="K42" s="468">
        <v>5</v>
      </c>
      <c r="M42" s="466" t="s">
        <v>285</v>
      </c>
      <c r="N42" s="469">
        <v>2</v>
      </c>
      <c r="O42" s="469">
        <v>17</v>
      </c>
      <c r="P42" s="470">
        <v>27.149999999999928</v>
      </c>
      <c r="Q42" s="468">
        <v>5</v>
      </c>
      <c r="S42" s="466" t="s">
        <v>285</v>
      </c>
      <c r="T42" s="143"/>
      <c r="U42" s="143"/>
      <c r="V42" s="468">
        <v>2</v>
      </c>
      <c r="W42" s="310"/>
      <c r="X42" s="466" t="s">
        <v>285</v>
      </c>
      <c r="Y42" s="143">
        <f t="shared" si="5"/>
        <v>16</v>
      </c>
      <c r="Z42" s="468">
        <v>4</v>
      </c>
    </row>
    <row r="43" spans="1:170" s="465" customFormat="1" x14ac:dyDescent="0.25">
      <c r="A43" s="461" t="s">
        <v>10</v>
      </c>
      <c r="B43" s="462"/>
      <c r="C43" s="462"/>
      <c r="D43" s="471"/>
      <c r="E43" s="463"/>
      <c r="F43" s="5"/>
      <c r="G43" s="461" t="s">
        <v>10</v>
      </c>
      <c r="H43" s="462"/>
      <c r="I43" s="462"/>
      <c r="J43" s="471"/>
      <c r="K43" s="463"/>
      <c r="L43" s="5"/>
      <c r="M43" s="461" t="s">
        <v>10</v>
      </c>
      <c r="N43" s="464"/>
      <c r="O43" s="464"/>
      <c r="P43" s="472"/>
      <c r="Q43" s="463"/>
      <c r="R43" s="5"/>
      <c r="S43" s="461" t="s">
        <v>10</v>
      </c>
      <c r="T43" s="462"/>
      <c r="U43" s="462"/>
      <c r="V43" s="463"/>
      <c r="W43" s="310"/>
      <c r="X43" s="461" t="s">
        <v>10</v>
      </c>
      <c r="Y43" s="462"/>
      <c r="Z43" s="463"/>
      <c r="AA43" s="5"/>
      <c r="AB43" s="5"/>
      <c r="AC43" s="305"/>
      <c r="AD43" s="305"/>
      <c r="AE43" s="30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</row>
    <row r="44" spans="1:170" x14ac:dyDescent="0.25">
      <c r="A44" s="466" t="s">
        <v>146</v>
      </c>
      <c r="B44" s="143">
        <v>2</v>
      </c>
      <c r="C44" s="143">
        <v>34</v>
      </c>
      <c r="D44" s="467">
        <v>6.2833333333334096</v>
      </c>
      <c r="E44" s="468">
        <v>2</v>
      </c>
      <c r="G44" s="466" t="s">
        <v>146</v>
      </c>
      <c r="H44" s="143">
        <v>1</v>
      </c>
      <c r="I44" s="143">
        <v>16</v>
      </c>
      <c r="J44" s="467">
        <v>42.183333333333422</v>
      </c>
      <c r="K44" s="468">
        <v>5</v>
      </c>
      <c r="M44" s="466" t="s">
        <v>146</v>
      </c>
      <c r="N44" s="469">
        <v>2</v>
      </c>
      <c r="O44" s="469">
        <v>25</v>
      </c>
      <c r="P44" s="470">
        <v>31.333333333333329</v>
      </c>
      <c r="Q44" s="468">
        <v>3</v>
      </c>
      <c r="S44" s="466" t="s">
        <v>146</v>
      </c>
      <c r="T44" s="143"/>
      <c r="U44" s="143"/>
      <c r="V44" s="468">
        <v>3</v>
      </c>
      <c r="W44" s="310"/>
      <c r="X44" s="466" t="s">
        <v>146</v>
      </c>
      <c r="Y44" s="143">
        <f t="shared" ref="Y44:Y51" si="6">V44+Q44+K44+E44</f>
        <v>13</v>
      </c>
      <c r="Z44" s="485">
        <v>2</v>
      </c>
    </row>
    <row r="45" spans="1:170" x14ac:dyDescent="0.25">
      <c r="A45" s="466" t="s">
        <v>235</v>
      </c>
      <c r="B45" s="143">
        <v>2</v>
      </c>
      <c r="C45" s="143">
        <v>34</v>
      </c>
      <c r="D45" s="467">
        <v>6.9499999999999673</v>
      </c>
      <c r="E45" s="468">
        <v>4</v>
      </c>
      <c r="G45" s="466" t="s">
        <v>235</v>
      </c>
      <c r="H45" s="143">
        <v>1</v>
      </c>
      <c r="I45" s="475"/>
      <c r="J45" s="482" t="s">
        <v>950</v>
      </c>
      <c r="K45" s="468">
        <v>10</v>
      </c>
      <c r="M45" s="466" t="s">
        <v>235</v>
      </c>
      <c r="N45" s="469">
        <v>2</v>
      </c>
      <c r="O45" s="469">
        <v>25</v>
      </c>
      <c r="P45" s="470">
        <v>39.550000000000111</v>
      </c>
      <c r="Q45" s="468">
        <v>4</v>
      </c>
      <c r="S45" s="466" t="s">
        <v>235</v>
      </c>
      <c r="T45" s="143"/>
      <c r="U45" s="143"/>
      <c r="V45" s="468">
        <v>6</v>
      </c>
      <c r="W45" s="310"/>
      <c r="X45" s="466" t="s">
        <v>235</v>
      </c>
      <c r="Y45" s="143">
        <f t="shared" si="6"/>
        <v>24</v>
      </c>
      <c r="Z45" s="468">
        <v>6</v>
      </c>
    </row>
    <row r="46" spans="1:170" x14ac:dyDescent="0.25">
      <c r="A46" s="466" t="s">
        <v>452</v>
      </c>
      <c r="B46" s="475">
        <v>1</v>
      </c>
      <c r="C46" s="475">
        <v>17</v>
      </c>
      <c r="D46" s="467">
        <v>3.4500000000000597</v>
      </c>
      <c r="E46" s="468">
        <v>10</v>
      </c>
      <c r="G46" s="466" t="s">
        <v>452</v>
      </c>
      <c r="H46" s="143">
        <v>1</v>
      </c>
      <c r="I46" s="475"/>
      <c r="J46" s="482" t="s">
        <v>950</v>
      </c>
      <c r="K46" s="468">
        <v>10</v>
      </c>
      <c r="M46" s="466" t="s">
        <v>452</v>
      </c>
      <c r="N46" s="469">
        <v>1</v>
      </c>
      <c r="O46" s="469">
        <v>10</v>
      </c>
      <c r="P46" s="470">
        <v>33.500000000000121</v>
      </c>
      <c r="Q46" s="468">
        <v>5</v>
      </c>
      <c r="S46" s="466" t="s">
        <v>452</v>
      </c>
      <c r="T46" s="310"/>
      <c r="U46" s="475" t="s">
        <v>950</v>
      </c>
      <c r="V46" s="468">
        <v>10</v>
      </c>
      <c r="W46" s="310"/>
      <c r="X46" s="466" t="s">
        <v>452</v>
      </c>
      <c r="Y46" s="143">
        <f t="shared" si="6"/>
        <v>35</v>
      </c>
      <c r="Z46" s="468">
        <v>8</v>
      </c>
    </row>
    <row r="47" spans="1:170" x14ac:dyDescent="0.25">
      <c r="A47" s="466" t="s">
        <v>154</v>
      </c>
      <c r="B47" s="143">
        <v>2</v>
      </c>
      <c r="C47" s="475">
        <v>27</v>
      </c>
      <c r="D47" s="467">
        <v>6.0333333333333705</v>
      </c>
      <c r="E47" s="468">
        <v>10</v>
      </c>
      <c r="G47" s="466" t="s">
        <v>154</v>
      </c>
      <c r="H47" s="143">
        <v>1</v>
      </c>
      <c r="I47" s="143">
        <v>16</v>
      </c>
      <c r="J47" s="467">
        <v>33.850000000000016</v>
      </c>
      <c r="K47" s="468">
        <v>3</v>
      </c>
      <c r="M47" s="466" t="s">
        <v>154</v>
      </c>
      <c r="N47" s="469">
        <v>2</v>
      </c>
      <c r="O47" s="469">
        <v>25</v>
      </c>
      <c r="P47" s="470">
        <v>29.883333333333422</v>
      </c>
      <c r="Q47" s="468">
        <v>2</v>
      </c>
      <c r="S47" s="466" t="s">
        <v>154</v>
      </c>
      <c r="T47" s="310"/>
      <c r="U47" s="475" t="s">
        <v>950</v>
      </c>
      <c r="V47" s="468">
        <v>10</v>
      </c>
      <c r="W47" s="310"/>
      <c r="X47" s="466" t="s">
        <v>154</v>
      </c>
      <c r="Y47" s="143">
        <f t="shared" si="6"/>
        <v>25</v>
      </c>
      <c r="Z47" s="468">
        <v>7</v>
      </c>
    </row>
    <row r="48" spans="1:170" x14ac:dyDescent="0.25">
      <c r="A48" s="466" t="s">
        <v>155</v>
      </c>
      <c r="B48" s="143">
        <v>2</v>
      </c>
      <c r="C48" s="143">
        <v>34</v>
      </c>
      <c r="D48" s="467">
        <v>7.4500000000002053</v>
      </c>
      <c r="E48" s="468">
        <v>5</v>
      </c>
      <c r="G48" s="466" t="s">
        <v>155</v>
      </c>
      <c r="H48" s="143">
        <v>1</v>
      </c>
      <c r="I48" s="143">
        <v>16</v>
      </c>
      <c r="J48" s="467">
        <v>45.500000000000078</v>
      </c>
      <c r="K48" s="468">
        <v>6</v>
      </c>
      <c r="M48" s="466" t="s">
        <v>155</v>
      </c>
      <c r="N48" s="469">
        <v>2</v>
      </c>
      <c r="O48" s="469">
        <v>24</v>
      </c>
      <c r="P48" s="470">
        <v>35.383333333333482</v>
      </c>
      <c r="Q48" s="468">
        <v>7</v>
      </c>
      <c r="S48" s="466" t="s">
        <v>155</v>
      </c>
      <c r="T48" s="143"/>
      <c r="U48" s="143"/>
      <c r="V48" s="468">
        <v>5</v>
      </c>
      <c r="W48" s="310"/>
      <c r="X48" s="466" t="s">
        <v>155</v>
      </c>
      <c r="Y48" s="143">
        <f t="shared" si="6"/>
        <v>23</v>
      </c>
      <c r="Z48" s="468">
        <v>5</v>
      </c>
    </row>
    <row r="49" spans="1:170" x14ac:dyDescent="0.25">
      <c r="A49" s="466" t="s">
        <v>209</v>
      </c>
      <c r="B49" s="475">
        <v>1</v>
      </c>
      <c r="C49" s="475">
        <v>17</v>
      </c>
      <c r="D49" s="467">
        <v>2.800000000000118</v>
      </c>
      <c r="E49" s="468">
        <v>10</v>
      </c>
      <c r="G49" s="466" t="s">
        <v>209</v>
      </c>
      <c r="H49" s="143">
        <v>1</v>
      </c>
      <c r="I49" s="143">
        <v>16</v>
      </c>
      <c r="J49" s="467">
        <v>31.266666666666705</v>
      </c>
      <c r="K49" s="468">
        <v>2</v>
      </c>
      <c r="M49" s="466" t="s">
        <v>209</v>
      </c>
      <c r="N49" s="469">
        <v>2</v>
      </c>
      <c r="O49" s="469">
        <v>24</v>
      </c>
      <c r="P49" s="470">
        <v>30.816666666666634</v>
      </c>
      <c r="Q49" s="468">
        <v>6</v>
      </c>
      <c r="S49" s="466" t="s">
        <v>209</v>
      </c>
      <c r="T49" s="143"/>
      <c r="U49" s="143"/>
      <c r="V49" s="468">
        <v>4</v>
      </c>
      <c r="W49" s="310"/>
      <c r="X49" s="466" t="s">
        <v>209</v>
      </c>
      <c r="Y49" s="143">
        <f t="shared" si="6"/>
        <v>22</v>
      </c>
      <c r="Z49" s="468">
        <v>4</v>
      </c>
    </row>
    <row r="50" spans="1:170" x14ac:dyDescent="0.25">
      <c r="A50" s="466" t="s">
        <v>210</v>
      </c>
      <c r="B50" s="143">
        <v>2</v>
      </c>
      <c r="C50" s="143">
        <v>34</v>
      </c>
      <c r="D50" s="467">
        <v>5.5000000000002203</v>
      </c>
      <c r="E50" s="468">
        <v>1</v>
      </c>
      <c r="G50" s="466" t="s">
        <v>210</v>
      </c>
      <c r="H50" s="143">
        <v>1</v>
      </c>
      <c r="I50" s="143">
        <v>16</v>
      </c>
      <c r="J50" s="467">
        <v>25.316666666666734</v>
      </c>
      <c r="K50" s="468">
        <v>1</v>
      </c>
      <c r="M50" s="466" t="s">
        <v>210</v>
      </c>
      <c r="N50" s="469">
        <v>2</v>
      </c>
      <c r="O50" s="469">
        <v>25</v>
      </c>
      <c r="P50" s="470">
        <v>21.099999999999941</v>
      </c>
      <c r="Q50" s="468">
        <v>1</v>
      </c>
      <c r="S50" s="466" t="s">
        <v>210</v>
      </c>
      <c r="T50" s="143"/>
      <c r="U50" s="143"/>
      <c r="V50" s="468">
        <v>1</v>
      </c>
      <c r="W50" s="310"/>
      <c r="X50" s="466" t="s">
        <v>210</v>
      </c>
      <c r="Y50" s="143">
        <f t="shared" si="6"/>
        <v>4</v>
      </c>
      <c r="Z50" s="484">
        <v>1</v>
      </c>
    </row>
    <row r="51" spans="1:170" x14ac:dyDescent="0.25">
      <c r="A51" s="466" t="s">
        <v>289</v>
      </c>
      <c r="B51" s="143">
        <v>2</v>
      </c>
      <c r="C51" s="143">
        <v>34</v>
      </c>
      <c r="D51" s="467">
        <v>6.4999999999997371</v>
      </c>
      <c r="E51" s="468">
        <v>3</v>
      </c>
      <c r="G51" s="466" t="s">
        <v>289</v>
      </c>
      <c r="H51" s="143">
        <v>1</v>
      </c>
      <c r="I51" s="143">
        <v>16</v>
      </c>
      <c r="J51" s="467">
        <v>36.166666666666671</v>
      </c>
      <c r="K51" s="468">
        <v>4</v>
      </c>
      <c r="M51" s="466" t="s">
        <v>289</v>
      </c>
      <c r="N51" s="469">
        <v>2</v>
      </c>
      <c r="O51" s="469">
        <v>24</v>
      </c>
      <c r="P51" s="470">
        <v>25.266666666666726</v>
      </c>
      <c r="Q51" s="468">
        <v>5</v>
      </c>
      <c r="S51" s="466" t="s">
        <v>289</v>
      </c>
      <c r="T51" s="143"/>
      <c r="U51" s="143"/>
      <c r="V51" s="468">
        <v>2</v>
      </c>
      <c r="W51" s="310"/>
      <c r="X51" s="466" t="s">
        <v>289</v>
      </c>
      <c r="Y51" s="143">
        <f t="shared" si="6"/>
        <v>14</v>
      </c>
      <c r="Z51" s="487">
        <v>3</v>
      </c>
    </row>
    <row r="52" spans="1:170" s="446" customFormat="1" x14ac:dyDescent="0.25">
      <c r="A52" s="458" t="s">
        <v>151</v>
      </c>
      <c r="B52" s="325"/>
      <c r="C52" s="325"/>
      <c r="D52" s="473"/>
      <c r="E52" s="459"/>
      <c r="F52" s="5"/>
      <c r="G52" s="458" t="s">
        <v>151</v>
      </c>
      <c r="H52" s="325"/>
      <c r="I52" s="325"/>
      <c r="J52" s="473"/>
      <c r="K52" s="459"/>
      <c r="L52" s="5"/>
      <c r="M52" s="458" t="s">
        <v>151</v>
      </c>
      <c r="N52" s="460"/>
      <c r="O52" s="460"/>
      <c r="P52" s="474"/>
      <c r="Q52" s="459"/>
      <c r="R52" s="5"/>
      <c r="S52" s="458" t="s">
        <v>151</v>
      </c>
      <c r="T52" s="325"/>
      <c r="U52" s="325"/>
      <c r="V52" s="459"/>
      <c r="W52" s="310"/>
      <c r="X52" s="458" t="s">
        <v>151</v>
      </c>
      <c r="Y52" s="325"/>
      <c r="Z52" s="459"/>
      <c r="AA52" s="5"/>
      <c r="AB52" s="5"/>
      <c r="AC52" s="305"/>
      <c r="AD52" s="305"/>
      <c r="AE52" s="30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</row>
    <row r="53" spans="1:170" s="465" customFormat="1" x14ac:dyDescent="0.25">
      <c r="A53" s="461" t="s">
        <v>8</v>
      </c>
      <c r="B53" s="462"/>
      <c r="C53" s="462"/>
      <c r="D53" s="471"/>
      <c r="E53" s="463"/>
      <c r="F53" s="5"/>
      <c r="G53" s="461" t="s">
        <v>8</v>
      </c>
      <c r="H53" s="462"/>
      <c r="I53" s="462"/>
      <c r="J53" s="471"/>
      <c r="K53" s="463"/>
      <c r="L53" s="5"/>
      <c r="M53" s="461" t="s">
        <v>8</v>
      </c>
      <c r="N53" s="464"/>
      <c r="O53" s="464"/>
      <c r="P53" s="472"/>
      <c r="Q53" s="463"/>
      <c r="R53" s="5"/>
      <c r="S53" s="461" t="s">
        <v>8</v>
      </c>
      <c r="T53" s="462"/>
      <c r="U53" s="462"/>
      <c r="V53" s="463"/>
      <c r="W53" s="310"/>
      <c r="X53" s="461" t="s">
        <v>8</v>
      </c>
      <c r="Y53" s="462"/>
      <c r="Z53" s="463"/>
      <c r="AA53" s="5"/>
      <c r="AB53" s="5"/>
      <c r="AC53" s="305"/>
      <c r="AD53" s="305"/>
      <c r="AE53" s="30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</row>
    <row r="54" spans="1:170" x14ac:dyDescent="0.25">
      <c r="A54" s="466" t="s">
        <v>162</v>
      </c>
      <c r="B54" s="475">
        <v>1</v>
      </c>
      <c r="C54" s="475">
        <v>17</v>
      </c>
      <c r="D54" s="467">
        <v>8.4600000000000009</v>
      </c>
      <c r="E54" s="468">
        <v>10</v>
      </c>
      <c r="G54" s="466" t="s">
        <v>162</v>
      </c>
      <c r="H54" s="143">
        <v>1</v>
      </c>
      <c r="I54" s="143">
        <v>12</v>
      </c>
      <c r="J54" s="467">
        <v>31.916666666666647</v>
      </c>
      <c r="K54" s="468">
        <v>2</v>
      </c>
      <c r="M54" s="466" t="s">
        <v>162</v>
      </c>
      <c r="N54" s="469">
        <v>2</v>
      </c>
      <c r="O54" s="469">
        <v>17</v>
      </c>
      <c r="P54" s="470">
        <v>46.183333333333408</v>
      </c>
      <c r="Q54" s="468">
        <v>2</v>
      </c>
      <c r="S54" s="466" t="s">
        <v>162</v>
      </c>
      <c r="T54" s="143"/>
      <c r="U54" s="143"/>
      <c r="V54" s="468">
        <v>2</v>
      </c>
      <c r="W54" s="310"/>
      <c r="X54" s="466" t="s">
        <v>162</v>
      </c>
      <c r="Y54" s="143">
        <f t="shared" ref="Y54:Y56" si="7">V54+Q54+K54+E54</f>
        <v>16</v>
      </c>
      <c r="Z54" s="468">
        <v>3</v>
      </c>
    </row>
    <row r="55" spans="1:170" x14ac:dyDescent="0.25">
      <c r="A55" s="466" t="s">
        <v>214</v>
      </c>
      <c r="B55" s="143">
        <v>2</v>
      </c>
      <c r="C55" s="143">
        <v>34</v>
      </c>
      <c r="D55" s="467">
        <v>8.6166666666666814</v>
      </c>
      <c r="E55" s="468">
        <v>2</v>
      </c>
      <c r="G55" s="466" t="s">
        <v>214</v>
      </c>
      <c r="H55" s="143">
        <v>1</v>
      </c>
      <c r="I55" s="143">
        <v>12</v>
      </c>
      <c r="J55" s="467">
        <v>20.299999999999976</v>
      </c>
      <c r="K55" s="468">
        <v>1</v>
      </c>
      <c r="M55" s="466" t="s">
        <v>214</v>
      </c>
      <c r="N55" s="469">
        <v>2</v>
      </c>
      <c r="O55" s="469">
        <v>18</v>
      </c>
      <c r="P55" s="470">
        <v>42.616666666666561</v>
      </c>
      <c r="Q55" s="468">
        <v>1</v>
      </c>
      <c r="S55" s="466" t="s">
        <v>214</v>
      </c>
      <c r="T55" s="143"/>
      <c r="U55" s="143"/>
      <c r="V55" s="468">
        <v>3</v>
      </c>
      <c r="W55" s="310"/>
      <c r="X55" s="466" t="s">
        <v>214</v>
      </c>
      <c r="Y55" s="143">
        <f t="shared" si="7"/>
        <v>7</v>
      </c>
      <c r="Z55" s="468">
        <v>1</v>
      </c>
    </row>
    <row r="56" spans="1:170" x14ac:dyDescent="0.25">
      <c r="A56" s="466" t="s">
        <v>148</v>
      </c>
      <c r="B56" s="143">
        <v>2</v>
      </c>
      <c r="C56" s="143">
        <v>34</v>
      </c>
      <c r="D56" s="467">
        <v>5.8999999999999631</v>
      </c>
      <c r="E56" s="468">
        <v>1</v>
      </c>
      <c r="G56" s="466" t="s">
        <v>148</v>
      </c>
      <c r="H56" s="143">
        <v>1</v>
      </c>
      <c r="I56" s="475"/>
      <c r="J56" s="482" t="s">
        <v>950</v>
      </c>
      <c r="K56" s="468">
        <v>10</v>
      </c>
      <c r="M56" s="466" t="s">
        <v>148</v>
      </c>
      <c r="N56" s="469">
        <v>2</v>
      </c>
      <c r="O56" s="469">
        <v>16</v>
      </c>
      <c r="P56" s="470">
        <v>21.249999999999964</v>
      </c>
      <c r="Q56" s="468">
        <v>3</v>
      </c>
      <c r="S56" s="466" t="s">
        <v>148</v>
      </c>
      <c r="T56" s="143"/>
      <c r="U56" s="143"/>
      <c r="V56" s="468">
        <v>1</v>
      </c>
      <c r="W56" s="310"/>
      <c r="X56" s="466" t="s">
        <v>148</v>
      </c>
      <c r="Y56" s="143">
        <f t="shared" si="7"/>
        <v>15</v>
      </c>
      <c r="Z56" s="468">
        <v>2</v>
      </c>
    </row>
    <row r="57" spans="1:170" s="465" customFormat="1" x14ac:dyDescent="0.25">
      <c r="A57" s="461" t="s">
        <v>9</v>
      </c>
      <c r="B57" s="462"/>
      <c r="C57" s="462"/>
      <c r="D57" s="471"/>
      <c r="E57" s="463"/>
      <c r="F57" s="5"/>
      <c r="G57" s="461" t="s">
        <v>9</v>
      </c>
      <c r="H57" s="462"/>
      <c r="I57" s="462"/>
      <c r="J57" s="471"/>
      <c r="K57" s="463"/>
      <c r="L57" s="5"/>
      <c r="M57" s="461" t="s">
        <v>9</v>
      </c>
      <c r="N57" s="464"/>
      <c r="O57" s="464"/>
      <c r="P57" s="472"/>
      <c r="Q57" s="463"/>
      <c r="R57" s="5"/>
      <c r="S57" s="461" t="s">
        <v>9</v>
      </c>
      <c r="T57" s="462"/>
      <c r="U57" s="462"/>
      <c r="V57" s="463"/>
      <c r="W57" s="310"/>
      <c r="X57" s="461" t="s">
        <v>9</v>
      </c>
      <c r="Y57" s="462"/>
      <c r="Z57" s="463"/>
      <c r="AA57" s="5"/>
      <c r="AB57" s="5"/>
      <c r="AC57" s="305"/>
      <c r="AD57" s="305"/>
      <c r="AE57" s="30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</row>
    <row r="58" spans="1:170" x14ac:dyDescent="0.25">
      <c r="A58" s="466" t="s">
        <v>223</v>
      </c>
      <c r="B58" s="143">
        <v>2</v>
      </c>
      <c r="C58" s="143">
        <v>31</v>
      </c>
      <c r="D58" s="467">
        <v>8.6166666666666814</v>
      </c>
      <c r="E58" s="468">
        <v>1</v>
      </c>
      <c r="G58" s="466" t="s">
        <v>223</v>
      </c>
      <c r="H58" s="143">
        <v>1</v>
      </c>
      <c r="I58" s="143">
        <v>12</v>
      </c>
      <c r="J58" s="467">
        <v>36.216666666666839</v>
      </c>
      <c r="K58" s="468">
        <v>1</v>
      </c>
      <c r="M58" s="466" t="s">
        <v>223</v>
      </c>
      <c r="N58" s="469">
        <v>2</v>
      </c>
      <c r="O58" s="469">
        <v>25</v>
      </c>
      <c r="P58" s="470">
        <v>42.383333333333297</v>
      </c>
      <c r="Q58" s="468">
        <v>1</v>
      </c>
      <c r="S58" s="466" t="s">
        <v>223</v>
      </c>
      <c r="T58" s="475" t="s">
        <v>950</v>
      </c>
      <c r="U58" s="310"/>
      <c r="V58" s="468">
        <v>10</v>
      </c>
      <c r="W58" s="310"/>
      <c r="X58" s="466" t="s">
        <v>223</v>
      </c>
      <c r="Y58" s="143">
        <f>V58+Q58+K58+E58</f>
        <v>13</v>
      </c>
      <c r="Z58" s="468">
        <v>1</v>
      </c>
      <c r="AH58" s="5" t="s">
        <v>942</v>
      </c>
    </row>
    <row r="59" spans="1:170" s="465" customFormat="1" x14ac:dyDescent="0.25">
      <c r="A59" s="461" t="s">
        <v>10</v>
      </c>
      <c r="B59" s="462"/>
      <c r="C59" s="462"/>
      <c r="D59" s="471"/>
      <c r="E59" s="463"/>
      <c r="F59" s="5"/>
      <c r="G59" s="461" t="s">
        <v>10</v>
      </c>
      <c r="H59" s="462"/>
      <c r="I59" s="462"/>
      <c r="J59" s="471"/>
      <c r="K59" s="463"/>
      <c r="L59" s="5"/>
      <c r="M59" s="461" t="s">
        <v>10</v>
      </c>
      <c r="N59" s="464"/>
      <c r="O59" s="464"/>
      <c r="P59" s="472"/>
      <c r="Q59" s="463"/>
      <c r="R59" s="5"/>
      <c r="S59" s="461" t="s">
        <v>10</v>
      </c>
      <c r="T59" s="462"/>
      <c r="U59" s="462"/>
      <c r="V59" s="463"/>
      <c r="W59" s="310"/>
      <c r="X59" s="461" t="s">
        <v>10</v>
      </c>
      <c r="Y59" s="462"/>
      <c r="Z59" s="463"/>
      <c r="AA59" s="5"/>
      <c r="AB59" s="5"/>
      <c r="AC59" s="305"/>
      <c r="AD59" s="305"/>
      <c r="AE59" s="30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</row>
    <row r="60" spans="1:170" ht="15.75" thickBot="1" x14ac:dyDescent="0.3">
      <c r="A60" s="476" t="s">
        <v>226</v>
      </c>
      <c r="B60" s="477">
        <v>2</v>
      </c>
      <c r="C60" s="477">
        <v>34</v>
      </c>
      <c r="D60" s="478">
        <v>7.3000000000001819</v>
      </c>
      <c r="E60" s="479">
        <v>1</v>
      </c>
      <c r="G60" s="476" t="s">
        <v>226</v>
      </c>
      <c r="H60" s="477">
        <v>1</v>
      </c>
      <c r="I60" s="477">
        <v>13</v>
      </c>
      <c r="J60" s="478">
        <v>33.649999999999984</v>
      </c>
      <c r="K60" s="479">
        <v>1</v>
      </c>
      <c r="M60" s="476" t="s">
        <v>226</v>
      </c>
      <c r="N60" s="480">
        <v>2</v>
      </c>
      <c r="O60" s="480">
        <v>19</v>
      </c>
      <c r="P60" s="481">
        <v>43.949999999999996</v>
      </c>
      <c r="Q60" s="479">
        <v>1</v>
      </c>
      <c r="S60" s="476" t="s">
        <v>226</v>
      </c>
      <c r="T60" s="477"/>
      <c r="U60" s="477"/>
      <c r="V60" s="479">
        <v>1</v>
      </c>
      <c r="W60" s="310"/>
      <c r="X60" s="476" t="s">
        <v>226</v>
      </c>
      <c r="Y60" s="477">
        <f>V60+Q60+K60+E60</f>
        <v>4</v>
      </c>
      <c r="Z60" s="479">
        <v>1</v>
      </c>
    </row>
    <row r="62" spans="1:170" x14ac:dyDescent="0.25">
      <c r="A62" s="4" t="s">
        <v>958</v>
      </c>
    </row>
    <row r="63" spans="1:170" x14ac:dyDescent="0.25">
      <c r="A63" s="4" t="s">
        <v>952</v>
      </c>
      <c r="G63" s="4" t="s">
        <v>954</v>
      </c>
      <c r="M63" s="4" t="s">
        <v>954</v>
      </c>
      <c r="S63" s="4" t="s">
        <v>955</v>
      </c>
      <c r="X63" s="108" t="s">
        <v>962</v>
      </c>
    </row>
    <row r="64" spans="1:170" x14ac:dyDescent="0.25">
      <c r="A64" s="4" t="s">
        <v>953</v>
      </c>
      <c r="G64" s="4" t="s">
        <v>953</v>
      </c>
      <c r="M64" s="4" t="s">
        <v>953</v>
      </c>
      <c r="S64" s="4" t="s">
        <v>956</v>
      </c>
      <c r="X64" s="108" t="s">
        <v>963</v>
      </c>
    </row>
    <row r="66" spans="1:20" x14ac:dyDescent="0.25">
      <c r="A66" s="4" t="s">
        <v>950</v>
      </c>
      <c r="B66" s="453" t="s">
        <v>957</v>
      </c>
      <c r="G66" s="4" t="s">
        <v>950</v>
      </c>
      <c r="H66" s="453" t="s">
        <v>957</v>
      </c>
      <c r="M66" s="4" t="s">
        <v>950</v>
      </c>
      <c r="N66" s="453" t="s">
        <v>957</v>
      </c>
      <c r="S66" s="4" t="s">
        <v>950</v>
      </c>
      <c r="T66" s="453" t="s">
        <v>957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0B6A8-152E-483C-B760-F2B0814AA464}">
  <dimension ref="A1:DA548"/>
  <sheetViews>
    <sheetView showGridLines="0" workbookViewId="0">
      <pane ySplit="1" topLeftCell="A37" activePane="bottomLeft" state="frozen"/>
      <selection pane="bottomLeft" activeCell="A50" sqref="A50:XFD50"/>
    </sheetView>
  </sheetViews>
  <sheetFormatPr baseColWidth="10" defaultColWidth="10.7109375" defaultRowHeight="15" x14ac:dyDescent="0.25"/>
  <cols>
    <col min="1" max="1" width="10.7109375" style="253"/>
    <col min="2" max="2" width="10.7109375" style="2" hidden="1" customWidth="1"/>
    <col min="3" max="4" width="0" style="2" hidden="1" customWidth="1"/>
    <col min="5" max="6" width="10.7109375" style="2"/>
    <col min="7" max="7" width="11.5703125" style="2" customWidth="1"/>
    <col min="8" max="9" width="10.7109375" style="2"/>
    <col min="10" max="10" width="10.7109375" style="2" customWidth="1"/>
    <col min="11" max="11" width="17.140625" style="2" customWidth="1"/>
    <col min="12" max="14" width="10.7109375" style="453"/>
    <col min="15" max="15" width="14.7109375" style="453" customWidth="1"/>
    <col min="16" max="16" width="13.28515625" style="453" hidden="1" customWidth="1"/>
    <col min="17" max="18" width="10.7109375" style="453" customWidth="1"/>
    <col min="19" max="19" width="10.7109375" style="453" hidden="1" customWidth="1"/>
    <col min="20" max="21" width="10.7109375" style="453" customWidth="1"/>
    <col min="22" max="22" width="10.7109375" style="453" hidden="1" customWidth="1"/>
    <col min="23" max="24" width="10.7109375" style="453" customWidth="1"/>
    <col min="25" max="25" width="10.7109375" style="453" hidden="1" customWidth="1"/>
    <col min="26" max="27" width="10.7109375" style="453" customWidth="1"/>
    <col min="28" max="28" width="10.7109375" style="453" hidden="1" customWidth="1"/>
    <col min="29" max="30" width="10.7109375" style="453" customWidth="1"/>
    <col min="31" max="31" width="10.7109375" style="453" hidden="1" customWidth="1"/>
    <col min="32" max="33" width="10.7109375" style="453" customWidth="1"/>
    <col min="34" max="34" width="10.7109375" style="453" hidden="1" customWidth="1"/>
    <col min="35" max="36" width="10.7109375" style="453" customWidth="1"/>
    <col min="37" max="37" width="10.7109375" style="453" hidden="1" customWidth="1"/>
    <col min="38" max="39" width="10.7109375" style="453" customWidth="1"/>
    <col min="40" max="40" width="10.7109375" style="453" hidden="1" customWidth="1"/>
    <col min="41" max="42" width="10.7109375" style="453" customWidth="1"/>
    <col min="43" max="43" width="10.7109375" style="453" hidden="1" customWidth="1"/>
    <col min="44" max="45" width="10.7109375" style="453" customWidth="1"/>
    <col min="46" max="46" width="10.7109375" style="453" hidden="1" customWidth="1"/>
    <col min="47" max="48" width="10.7109375" style="453" customWidth="1"/>
    <col min="49" max="49" width="10.7109375" style="453" hidden="1" customWidth="1"/>
    <col min="50" max="51" width="10.7109375" style="453" customWidth="1"/>
    <col min="52" max="52" width="10.7109375" style="453" hidden="1" customWidth="1"/>
    <col min="53" max="54" width="10.7109375" style="453" customWidth="1"/>
    <col min="55" max="55" width="10.7109375" style="453" hidden="1" customWidth="1"/>
    <col min="56" max="57" width="10.7109375" style="453" customWidth="1"/>
    <col min="58" max="58" width="10.7109375" style="453" hidden="1" customWidth="1"/>
    <col min="59" max="60" width="10.7109375" style="2" customWidth="1"/>
    <col min="61" max="61" width="10.7109375" style="2" hidden="1" customWidth="1"/>
    <col min="62" max="104" width="10.7109375" style="2" customWidth="1"/>
    <col min="105" max="105" width="10.7109375" style="242"/>
    <col min="106" max="107" width="10.7109375" style="2"/>
    <col min="108" max="108" width="17.7109375" style="2" customWidth="1"/>
    <col min="109" max="16384" width="10.7109375" style="2"/>
  </cols>
  <sheetData>
    <row r="1" spans="1:102" x14ac:dyDescent="0.25">
      <c r="A1" s="2" t="s">
        <v>673</v>
      </c>
      <c r="B1" t="s">
        <v>683</v>
      </c>
      <c r="C1" s="2" t="s">
        <v>686</v>
      </c>
      <c r="D1" s="2" t="s">
        <v>692</v>
      </c>
      <c r="E1" s="2" t="s">
        <v>46</v>
      </c>
      <c r="F1" s="2" t="s">
        <v>47</v>
      </c>
      <c r="G1" s="2" t="s">
        <v>570</v>
      </c>
      <c r="H1" s="2" t="s">
        <v>696</v>
      </c>
      <c r="I1" s="2" t="s">
        <v>697</v>
      </c>
      <c r="J1" t="s">
        <v>0</v>
      </c>
      <c r="K1" s="2" t="s">
        <v>978</v>
      </c>
      <c r="L1" s="453" t="s">
        <v>713</v>
      </c>
      <c r="M1" s="453" t="s">
        <v>981</v>
      </c>
      <c r="N1" s="453" t="s">
        <v>714</v>
      </c>
      <c r="O1" s="453" t="s">
        <v>715</v>
      </c>
      <c r="P1" s="453" t="s">
        <v>716</v>
      </c>
      <c r="Q1" s="453" t="s">
        <v>717</v>
      </c>
      <c r="R1" s="453" t="s">
        <v>718</v>
      </c>
      <c r="S1" s="453" t="s">
        <v>719</v>
      </c>
      <c r="T1" s="453" t="s">
        <v>720</v>
      </c>
      <c r="U1" s="453" t="s">
        <v>721</v>
      </c>
      <c r="V1" s="453" t="s">
        <v>722</v>
      </c>
      <c r="W1" s="453" t="s">
        <v>723</v>
      </c>
      <c r="X1" s="453" t="s">
        <v>724</v>
      </c>
      <c r="Y1" s="453" t="s">
        <v>725</v>
      </c>
      <c r="Z1" s="453" t="s">
        <v>726</v>
      </c>
      <c r="AA1" s="453" t="s">
        <v>727</v>
      </c>
      <c r="AB1" s="453" t="s">
        <v>728</v>
      </c>
      <c r="AC1" s="453" t="s">
        <v>729</v>
      </c>
      <c r="AD1" s="453" t="s">
        <v>730</v>
      </c>
      <c r="AE1" s="453" t="s">
        <v>731</v>
      </c>
      <c r="AF1" s="453" t="s">
        <v>732</v>
      </c>
      <c r="AG1" s="453" t="s">
        <v>733</v>
      </c>
      <c r="AH1" s="453" t="s">
        <v>734</v>
      </c>
      <c r="AI1" s="453" t="s">
        <v>735</v>
      </c>
      <c r="AJ1" s="453" t="s">
        <v>736</v>
      </c>
      <c r="AK1" s="453" t="s">
        <v>737</v>
      </c>
      <c r="AL1" s="453" t="s">
        <v>738</v>
      </c>
      <c r="AM1" s="453" t="s">
        <v>739</v>
      </c>
      <c r="AN1" s="453" t="s">
        <v>740</v>
      </c>
      <c r="AO1" s="453" t="s">
        <v>741</v>
      </c>
      <c r="AP1" s="453" t="s">
        <v>742</v>
      </c>
      <c r="AQ1" s="453" t="s">
        <v>743</v>
      </c>
      <c r="AR1" s="453" t="s">
        <v>744</v>
      </c>
      <c r="AS1" s="453" t="s">
        <v>745</v>
      </c>
      <c r="AT1" s="453" t="s">
        <v>746</v>
      </c>
      <c r="AU1" s="453" t="s">
        <v>747</v>
      </c>
      <c r="AV1" s="453" t="s">
        <v>748</v>
      </c>
      <c r="AW1" s="453" t="s">
        <v>749</v>
      </c>
      <c r="AX1" s="453" t="s">
        <v>750</v>
      </c>
      <c r="AY1" s="453" t="s">
        <v>751</v>
      </c>
      <c r="AZ1" s="453" t="s">
        <v>752</v>
      </c>
      <c r="BA1" s="453" t="s">
        <v>753</v>
      </c>
      <c r="BB1" s="453" t="s">
        <v>754</v>
      </c>
      <c r="BC1" s="453" t="s">
        <v>755</v>
      </c>
      <c r="BD1" s="453" t="s">
        <v>756</v>
      </c>
      <c r="BE1" s="453" t="s">
        <v>757</v>
      </c>
      <c r="BF1" s="453" t="s">
        <v>758</v>
      </c>
      <c r="BG1" s="2" t="s">
        <v>759</v>
      </c>
      <c r="BH1" s="2" t="s">
        <v>760</v>
      </c>
      <c r="BI1" s="2" t="s">
        <v>761</v>
      </c>
      <c r="BJ1" s="2" t="s">
        <v>762</v>
      </c>
      <c r="BK1" s="2" t="s">
        <v>763</v>
      </c>
      <c r="BL1" s="2" t="s">
        <v>764</v>
      </c>
      <c r="BM1" s="2" t="s">
        <v>765</v>
      </c>
      <c r="BN1" s="2" t="s">
        <v>766</v>
      </c>
      <c r="BO1" s="2" t="s">
        <v>767</v>
      </c>
      <c r="BP1" s="2" t="s">
        <v>768</v>
      </c>
      <c r="BQ1" s="2" t="s">
        <v>769</v>
      </c>
      <c r="BR1" s="2" t="s">
        <v>770</v>
      </c>
      <c r="BS1" s="2" t="s">
        <v>771</v>
      </c>
      <c r="BT1" s="2" t="s">
        <v>772</v>
      </c>
      <c r="BU1" s="2" t="s">
        <v>773</v>
      </c>
      <c r="BV1" s="2" t="s">
        <v>774</v>
      </c>
      <c r="BW1" s="2" t="s">
        <v>775</v>
      </c>
      <c r="BX1" s="2" t="s">
        <v>776</v>
      </c>
      <c r="BY1" s="2" t="s">
        <v>777</v>
      </c>
      <c r="BZ1" s="2" t="s">
        <v>778</v>
      </c>
      <c r="CA1" s="2" t="s">
        <v>779</v>
      </c>
      <c r="CB1" s="2" t="s">
        <v>780</v>
      </c>
      <c r="CC1" s="2" t="s">
        <v>781</v>
      </c>
      <c r="CD1" s="2" t="s">
        <v>782</v>
      </c>
      <c r="CE1" s="2" t="s">
        <v>783</v>
      </c>
      <c r="CF1" s="2" t="s">
        <v>784</v>
      </c>
      <c r="CG1" s="2" t="s">
        <v>785</v>
      </c>
      <c r="CH1" s="2" t="s">
        <v>786</v>
      </c>
      <c r="CI1" s="2" t="s">
        <v>787</v>
      </c>
      <c r="CJ1" s="2" t="s">
        <v>788</v>
      </c>
      <c r="CK1" s="2" t="s">
        <v>789</v>
      </c>
      <c r="CL1" s="2" t="s">
        <v>790</v>
      </c>
      <c r="CM1" s="2" t="s">
        <v>791</v>
      </c>
      <c r="CN1" s="2" t="s">
        <v>792</v>
      </c>
      <c r="CO1" s="2" t="s">
        <v>793</v>
      </c>
      <c r="CP1" s="2" t="s">
        <v>794</v>
      </c>
      <c r="CQ1" s="2" t="s">
        <v>795</v>
      </c>
      <c r="CR1" s="2" t="s">
        <v>796</v>
      </c>
      <c r="CS1" s="2" t="s">
        <v>797</v>
      </c>
      <c r="CT1" s="2" t="s">
        <v>798</v>
      </c>
      <c r="CU1" s="2" t="s">
        <v>799</v>
      </c>
      <c r="CV1" s="2" t="s">
        <v>800</v>
      </c>
      <c r="CW1" s="2" t="s">
        <v>801</v>
      </c>
      <c r="CX1" s="2" t="s">
        <v>802</v>
      </c>
    </row>
    <row r="2" spans="1:102" x14ac:dyDescent="0.25">
      <c r="A2" s="2">
        <v>1209882</v>
      </c>
      <c r="B2" s="287">
        <v>0.35688657407407409</v>
      </c>
      <c r="C2" s="244">
        <v>0.3611111111111111</v>
      </c>
      <c r="D2" s="244">
        <v>0.36605324074074069</v>
      </c>
      <c r="E2" s="244" t="str">
        <f>VLOOKUP(A2,Inscription!A:N,8)</f>
        <v>HEYRMANN</v>
      </c>
      <c r="F2" s="244" t="str">
        <f>VLOOKUP(A2,Inscription!A:N,9)</f>
        <v>LISA</v>
      </c>
      <c r="G2" s="2" t="s">
        <v>965</v>
      </c>
      <c r="H2" s="2" t="s">
        <v>582</v>
      </c>
      <c r="J2" t="s">
        <v>149</v>
      </c>
      <c r="K2" s="244">
        <f>D2-C2</f>
        <v>4.942129629629588E-3</v>
      </c>
      <c r="L2" s="453">
        <v>11</v>
      </c>
      <c r="M2" s="453">
        <v>1</v>
      </c>
      <c r="N2" s="453">
        <v>102</v>
      </c>
      <c r="O2" s="500">
        <f>P2-C2</f>
        <v>1.4930555555555669E-3</v>
      </c>
      <c r="P2" s="500">
        <v>0.36260416666666667</v>
      </c>
      <c r="Q2" s="453">
        <v>104</v>
      </c>
      <c r="R2" s="500">
        <f>S2-P2</f>
        <v>1.9675925925927151E-4</v>
      </c>
      <c r="S2" s="500">
        <v>0.36280092592592594</v>
      </c>
      <c r="T2" s="453">
        <v>106</v>
      </c>
      <c r="U2" s="500">
        <f>V2-S2</f>
        <v>3.7037037037035425E-4</v>
      </c>
      <c r="V2" s="500">
        <v>0.3631712962962963</v>
      </c>
      <c r="W2" s="453">
        <v>109</v>
      </c>
      <c r="X2" s="500">
        <f>Y2-V2</f>
        <v>1.8518518518523264E-4</v>
      </c>
      <c r="Y2" s="500">
        <v>0.36335648148148153</v>
      </c>
      <c r="Z2" s="453">
        <v>111</v>
      </c>
      <c r="AA2" s="500">
        <f>AB2-Y2</f>
        <v>6.5972222222221433E-4</v>
      </c>
      <c r="AB2" s="500">
        <v>0.36401620370370374</v>
      </c>
      <c r="AC2" s="453">
        <v>122</v>
      </c>
      <c r="AD2" s="500">
        <f>AE2-AB2</f>
        <v>2.5462962962957691E-4</v>
      </c>
      <c r="AE2" s="500">
        <v>0.36427083333333332</v>
      </c>
      <c r="AF2" s="453">
        <v>124</v>
      </c>
      <c r="AG2" s="500">
        <f>AH2-AE2</f>
        <v>8.796296296296191E-4</v>
      </c>
      <c r="AH2" s="500">
        <v>0.36515046296296294</v>
      </c>
      <c r="AI2" s="453">
        <v>125</v>
      </c>
      <c r="AJ2" s="500">
        <f>AK2-AH2</f>
        <v>8.1018518518549687E-5</v>
      </c>
      <c r="AK2" s="500">
        <v>0.36523148148148149</v>
      </c>
      <c r="AL2" s="453">
        <v>126</v>
      </c>
      <c r="AM2" s="500">
        <f>AN2-AK2</f>
        <v>3.9351851851854303E-4</v>
      </c>
      <c r="AN2" s="500">
        <v>0.36562500000000003</v>
      </c>
      <c r="AO2" s="453">
        <v>128</v>
      </c>
      <c r="AP2" s="500">
        <f>AQ2-AN2</f>
        <v>6.9444444444438647E-4</v>
      </c>
      <c r="AQ2" s="500">
        <v>0.36631944444444442</v>
      </c>
      <c r="AR2" s="453">
        <v>99</v>
      </c>
      <c r="AS2" s="500">
        <f>AT2-AQ2</f>
        <v>3.0092592592595446E-4</v>
      </c>
      <c r="AT2" s="500">
        <v>0.36662037037037037</v>
      </c>
    </row>
    <row r="3" spans="1:102" x14ac:dyDescent="0.25">
      <c r="A3" s="2">
        <v>349759</v>
      </c>
      <c r="B3" s="287">
        <v>0.3570949074074074</v>
      </c>
      <c r="C3" s="244">
        <v>0.3611111111111111</v>
      </c>
      <c r="D3" s="244">
        <v>0.36601851851851852</v>
      </c>
      <c r="E3" s="244" t="str">
        <f>VLOOKUP(A3,Inscription!A:N,8)</f>
        <v>LE ROUX</v>
      </c>
      <c r="F3" s="244" t="str">
        <f>VLOOKUP(A3,Inscription!A:N,9)</f>
        <v>JEAN</v>
      </c>
      <c r="G3" s="2" t="s">
        <v>966</v>
      </c>
      <c r="H3" s="2" t="s">
        <v>586</v>
      </c>
      <c r="J3" t="s">
        <v>11</v>
      </c>
      <c r="K3" s="244">
        <f t="shared" ref="K3:K66" si="0">D3-C3</f>
        <v>4.9074074074074159E-3</v>
      </c>
      <c r="L3" s="453">
        <v>11</v>
      </c>
      <c r="M3" s="453">
        <v>1</v>
      </c>
      <c r="N3" s="453">
        <v>102</v>
      </c>
      <c r="O3" s="500">
        <f t="shared" ref="O3:O66" si="1">P3-C3</f>
        <v>1.4583333333333393E-3</v>
      </c>
      <c r="P3" s="500">
        <v>0.36256944444444444</v>
      </c>
      <c r="Q3" s="453">
        <v>104</v>
      </c>
      <c r="R3" s="500">
        <f t="shared" ref="R3:R66" si="2">S3-P3</f>
        <v>1.8518518518517713E-4</v>
      </c>
      <c r="S3" s="500">
        <v>0.36275462962962962</v>
      </c>
      <c r="T3" s="453">
        <v>106</v>
      </c>
      <c r="U3" s="500">
        <f t="shared" ref="U3:U66" si="3">V3-S3</f>
        <v>3.4722222222222099E-4</v>
      </c>
      <c r="V3" s="500">
        <v>0.36310185185185184</v>
      </c>
      <c r="W3" s="453">
        <v>110</v>
      </c>
      <c r="X3" s="500">
        <f t="shared" ref="X3:X66" si="4">Y3-V3</f>
        <v>3.4722222222222099E-4</v>
      </c>
      <c r="Y3" s="500">
        <v>0.36344907407407406</v>
      </c>
      <c r="Z3" s="453">
        <v>111</v>
      </c>
      <c r="AA3" s="500">
        <f>AB3-Y3</f>
        <v>4.9768518518522598E-4</v>
      </c>
      <c r="AB3" s="500">
        <v>0.36394675925925929</v>
      </c>
      <c r="AC3" s="453">
        <v>122</v>
      </c>
      <c r="AD3" s="500">
        <f t="shared" ref="AD3:AD66" si="5">AE3-AB3</f>
        <v>2.662037037036713E-4</v>
      </c>
      <c r="AE3" s="500">
        <v>0.36421296296296296</v>
      </c>
      <c r="AF3" s="453">
        <v>124</v>
      </c>
      <c r="AG3" s="500">
        <f t="shared" ref="AG3:AG66" si="6">AH3-AE3</f>
        <v>8.6805555555552472E-4</v>
      </c>
      <c r="AH3" s="500">
        <v>0.36508101851851849</v>
      </c>
      <c r="AI3" s="453">
        <v>125</v>
      </c>
      <c r="AJ3" s="500">
        <f t="shared" ref="AJ3:AJ66" si="7">AK3-AH3</f>
        <v>1.1574074074094387E-5</v>
      </c>
      <c r="AK3" s="500">
        <v>0.36509259259259258</v>
      </c>
      <c r="AL3" s="453">
        <v>126</v>
      </c>
      <c r="AM3" s="500">
        <f t="shared" ref="AM3:AM66" si="8">AN3-AK3</f>
        <v>4.2824074074077068E-4</v>
      </c>
      <c r="AN3" s="500">
        <v>0.36552083333333335</v>
      </c>
      <c r="AO3" s="453">
        <v>128</v>
      </c>
      <c r="AP3" s="500">
        <f t="shared" ref="AP3:AP66" si="9">AQ3-AN3</f>
        <v>6.2499999999998668E-4</v>
      </c>
      <c r="AQ3" s="500">
        <v>0.36614583333333334</v>
      </c>
      <c r="AR3" s="453">
        <v>99</v>
      </c>
      <c r="AS3" s="500">
        <f t="shared" ref="AS3:AS66" si="10">AT3-AQ3</f>
        <v>2.5462962962963243E-4</v>
      </c>
      <c r="AT3" s="500">
        <v>0.36640046296296297</v>
      </c>
    </row>
    <row r="4" spans="1:102" x14ac:dyDescent="0.25">
      <c r="A4" s="2">
        <v>2017722</v>
      </c>
      <c r="B4" s="287">
        <v>0.34358796296296296</v>
      </c>
      <c r="C4" s="244">
        <v>0.3611111111111111</v>
      </c>
      <c r="D4" s="244">
        <v>0.36584490740740744</v>
      </c>
      <c r="E4" s="244" t="str">
        <f>VLOOKUP(A4,Inscription!A:N,8)</f>
        <v>RAVALT</v>
      </c>
      <c r="F4" s="244" t="str">
        <f>VLOOKUP(A4,Inscription!A:N,9)</f>
        <v>AXEL</v>
      </c>
      <c r="G4" s="2" t="s">
        <v>967</v>
      </c>
      <c r="H4" s="2" t="s">
        <v>604</v>
      </c>
      <c r="J4" t="s">
        <v>152</v>
      </c>
      <c r="K4" s="244">
        <f t="shared" si="0"/>
        <v>4.7337962962963331E-3</v>
      </c>
      <c r="L4" s="453">
        <v>11</v>
      </c>
      <c r="M4" s="453">
        <v>1</v>
      </c>
      <c r="N4" s="453">
        <v>102</v>
      </c>
      <c r="O4" s="500">
        <f t="shared" si="1"/>
        <v>1.5046296296296058E-3</v>
      </c>
      <c r="P4" s="500">
        <v>0.36261574074074071</v>
      </c>
      <c r="Q4" s="453">
        <v>104</v>
      </c>
      <c r="R4" s="500">
        <f t="shared" si="2"/>
        <v>1.9675925925927151E-4</v>
      </c>
      <c r="S4" s="500">
        <v>0.36281249999999998</v>
      </c>
      <c r="T4" s="453">
        <v>106</v>
      </c>
      <c r="U4" s="500">
        <f t="shared" si="3"/>
        <v>3.472222222222765E-4</v>
      </c>
      <c r="V4" s="500">
        <v>0.36315972222222226</v>
      </c>
      <c r="W4" s="453">
        <v>110</v>
      </c>
      <c r="X4" s="500">
        <f t="shared" si="4"/>
        <v>3.8194444444439313E-4</v>
      </c>
      <c r="Y4" s="500">
        <v>0.36354166666666665</v>
      </c>
      <c r="Z4" s="453">
        <v>111</v>
      </c>
      <c r="AA4" s="500">
        <f t="shared" ref="AA4:AA67" si="11">AB4-Y4</f>
        <v>4.9768518518522598E-4</v>
      </c>
      <c r="AB4" s="500">
        <v>0.36403935185185188</v>
      </c>
      <c r="AC4" s="453">
        <v>122</v>
      </c>
      <c r="AD4" s="500">
        <f t="shared" si="5"/>
        <v>3.0092592592589895E-4</v>
      </c>
      <c r="AE4" s="500">
        <v>0.36434027777777778</v>
      </c>
      <c r="AF4" s="453">
        <v>121</v>
      </c>
      <c r="AG4" s="500">
        <f t="shared" si="6"/>
        <v>3.0092592592589895E-4</v>
      </c>
      <c r="AH4" s="500">
        <v>0.36464120370370368</v>
      </c>
      <c r="AI4" s="453">
        <v>120</v>
      </c>
      <c r="AJ4" s="500">
        <f t="shared" si="7"/>
        <v>8.1018518518549687E-5</v>
      </c>
      <c r="AK4" s="500">
        <v>0.36472222222222223</v>
      </c>
      <c r="AL4" s="453">
        <v>126</v>
      </c>
      <c r="AM4" s="500">
        <f t="shared" si="8"/>
        <v>7.8703703703703054E-4</v>
      </c>
      <c r="AN4" s="500">
        <v>0.36550925925925926</v>
      </c>
      <c r="AO4" s="453">
        <v>128</v>
      </c>
      <c r="AP4" s="500">
        <f t="shared" si="9"/>
        <v>6.1342592592589229E-4</v>
      </c>
      <c r="AQ4" s="500">
        <v>0.36612268518518515</v>
      </c>
      <c r="AR4" s="453">
        <v>99</v>
      </c>
      <c r="AS4" s="500">
        <f t="shared" si="10"/>
        <v>2.4305555555559355E-4</v>
      </c>
      <c r="AT4" s="500">
        <v>0.36636574074074074</v>
      </c>
    </row>
    <row r="5" spans="1:102" x14ac:dyDescent="0.25">
      <c r="A5" s="2">
        <v>228368</v>
      </c>
      <c r="B5" s="287">
        <v>0.35684027777777777</v>
      </c>
      <c r="C5" s="244">
        <v>0.3611111111111111</v>
      </c>
      <c r="D5" s="244">
        <v>0.36811342592592594</v>
      </c>
      <c r="E5" s="244" t="str">
        <f>VLOOKUP(A5,Inscription!A:N,8)</f>
        <v>DERLOT</v>
      </c>
      <c r="F5" s="244" t="str">
        <f>VLOOKUP(A5,Inscription!A:N,9)</f>
        <v>ALIX</v>
      </c>
      <c r="G5" s="2" t="s">
        <v>966</v>
      </c>
      <c r="H5" s="2" t="s">
        <v>602</v>
      </c>
      <c r="J5" t="s">
        <v>240</v>
      </c>
      <c r="K5" s="244">
        <f t="shared" si="0"/>
        <v>7.0023148148148362E-3</v>
      </c>
      <c r="L5" s="453">
        <v>11</v>
      </c>
      <c r="M5" s="453">
        <v>2</v>
      </c>
      <c r="N5" s="453">
        <v>102</v>
      </c>
      <c r="O5" s="500">
        <f t="shared" si="1"/>
        <v>1.4699074074074336E-3</v>
      </c>
      <c r="P5" s="500">
        <v>0.36258101851851854</v>
      </c>
      <c r="Q5" s="453">
        <v>104</v>
      </c>
      <c r="R5" s="500">
        <f t="shared" si="2"/>
        <v>2.5462962962957691E-4</v>
      </c>
      <c r="S5" s="500">
        <v>0.36283564814814812</v>
      </c>
      <c r="T5" s="453">
        <v>106</v>
      </c>
      <c r="U5" s="500">
        <f t="shared" si="3"/>
        <v>4.3981481481480955E-4</v>
      </c>
      <c r="V5" s="500">
        <v>0.36327546296296293</v>
      </c>
      <c r="W5" s="453">
        <v>110</v>
      </c>
      <c r="X5" s="500">
        <f t="shared" si="4"/>
        <v>7.4074074074081953E-4</v>
      </c>
      <c r="Y5" s="500">
        <v>0.36401620370370374</v>
      </c>
      <c r="Z5" s="453">
        <v>111</v>
      </c>
      <c r="AA5" s="500">
        <f t="shared" si="11"/>
        <v>7.6388888888884177E-4</v>
      </c>
      <c r="AB5" s="500">
        <v>0.36478009259259259</v>
      </c>
      <c r="AC5" s="453">
        <v>122</v>
      </c>
      <c r="AD5" s="500">
        <f t="shared" si="5"/>
        <v>4.8611111111113159E-4</v>
      </c>
      <c r="AE5" s="500">
        <v>0.36526620370370372</v>
      </c>
      <c r="AF5" s="453">
        <v>124</v>
      </c>
      <c r="AG5" s="500">
        <f t="shared" si="6"/>
        <v>1.2384259259259345E-3</v>
      </c>
      <c r="AH5" s="500">
        <v>0.36650462962962965</v>
      </c>
      <c r="AI5" s="453">
        <v>125</v>
      </c>
      <c r="AJ5" s="500">
        <f t="shared" si="7"/>
        <v>3.4722222222216548E-4</v>
      </c>
      <c r="AK5" s="500">
        <v>0.36685185185185182</v>
      </c>
      <c r="AL5" s="453">
        <v>126</v>
      </c>
      <c r="AM5" s="500">
        <f t="shared" si="8"/>
        <v>6.134259259259478E-4</v>
      </c>
      <c r="AN5" s="500">
        <v>0.36746527777777777</v>
      </c>
      <c r="AO5" s="453">
        <v>128</v>
      </c>
      <c r="AP5" s="500">
        <f t="shared" si="9"/>
        <v>8.1018518518521931E-4</v>
      </c>
      <c r="AQ5" s="500">
        <v>0.36827546296296299</v>
      </c>
      <c r="AR5" s="453">
        <v>99</v>
      </c>
      <c r="AS5" s="500">
        <f t="shared" si="10"/>
        <v>2.6620370370372681E-4</v>
      </c>
      <c r="AT5" s="500">
        <v>0.36854166666666671</v>
      </c>
    </row>
    <row r="6" spans="1:102" x14ac:dyDescent="0.25">
      <c r="A6" s="2">
        <v>2039905</v>
      </c>
      <c r="B6" s="287">
        <v>0.3589236111111111</v>
      </c>
      <c r="C6" s="244">
        <v>0.3611111111111111</v>
      </c>
      <c r="D6" s="244">
        <v>0.3682407407407407</v>
      </c>
      <c r="E6" s="244" t="str">
        <f>VLOOKUP(A6,Inscription!A:N,8)</f>
        <v>SOUCHOIS</v>
      </c>
      <c r="F6" s="244" t="str">
        <f>VLOOKUP(A6,Inscription!A:N,9)</f>
        <v>ARTUS</v>
      </c>
      <c r="G6" s="2" t="s">
        <v>967</v>
      </c>
      <c r="H6" s="2" t="s">
        <v>589</v>
      </c>
      <c r="J6" t="s">
        <v>11</v>
      </c>
      <c r="K6" s="244">
        <f t="shared" si="0"/>
        <v>7.1296296296295969E-3</v>
      </c>
      <c r="L6" s="453">
        <v>11</v>
      </c>
      <c r="M6" s="453">
        <v>2</v>
      </c>
      <c r="N6" s="453">
        <v>102</v>
      </c>
      <c r="O6" s="500">
        <f t="shared" si="1"/>
        <v>1.8402777777777879E-3</v>
      </c>
      <c r="P6" s="500">
        <v>0.36295138888888889</v>
      </c>
      <c r="Q6" s="453">
        <v>104</v>
      </c>
      <c r="R6" s="500">
        <f t="shared" si="2"/>
        <v>3.3564814814818211E-4</v>
      </c>
      <c r="S6" s="500">
        <v>0.36328703703703707</v>
      </c>
      <c r="T6" s="453">
        <v>106</v>
      </c>
      <c r="U6" s="500">
        <f t="shared" si="3"/>
        <v>4.3981481481480955E-4</v>
      </c>
      <c r="V6" s="500">
        <v>0.36372685185185188</v>
      </c>
      <c r="W6" s="453">
        <v>110</v>
      </c>
      <c r="X6" s="500">
        <f t="shared" si="4"/>
        <v>4.9768518518511495E-4</v>
      </c>
      <c r="Y6" s="500">
        <v>0.364224537037037</v>
      </c>
      <c r="Z6" s="453">
        <v>111</v>
      </c>
      <c r="AA6" s="500">
        <f t="shared" si="11"/>
        <v>6.2500000000004219E-4</v>
      </c>
      <c r="AB6" s="500">
        <v>0.36484953703703704</v>
      </c>
      <c r="AC6" s="453">
        <v>122</v>
      </c>
      <c r="AD6" s="500">
        <f t="shared" si="5"/>
        <v>5.0925925925926485E-4</v>
      </c>
      <c r="AE6" s="500">
        <v>0.36535879629629631</v>
      </c>
      <c r="AF6" s="453">
        <v>121</v>
      </c>
      <c r="AG6" s="500">
        <f t="shared" si="6"/>
        <v>9.2592592592594114E-4</v>
      </c>
      <c r="AH6" s="500">
        <v>0.36628472222222225</v>
      </c>
      <c r="AI6" s="453">
        <v>120</v>
      </c>
      <c r="AJ6" s="500">
        <f t="shared" si="7"/>
        <v>4.6296296296266526E-5</v>
      </c>
      <c r="AK6" s="500">
        <v>0.36633101851851851</v>
      </c>
      <c r="AL6" s="453">
        <v>126</v>
      </c>
      <c r="AM6" s="500">
        <f t="shared" si="8"/>
        <v>1.087962962962985E-3</v>
      </c>
      <c r="AN6" s="500">
        <v>0.3674189814814815</v>
      </c>
      <c r="AO6" s="453">
        <v>128</v>
      </c>
      <c r="AP6" s="500">
        <f t="shared" si="9"/>
        <v>9.6064814814811328E-4</v>
      </c>
      <c r="AQ6" s="500">
        <v>0.36837962962962961</v>
      </c>
      <c r="AR6" s="453">
        <v>99</v>
      </c>
      <c r="AS6" s="500">
        <f t="shared" si="10"/>
        <v>2.6620370370372681E-4</v>
      </c>
      <c r="AT6" s="500">
        <v>0.36864583333333334</v>
      </c>
    </row>
    <row r="7" spans="1:102" x14ac:dyDescent="0.25">
      <c r="A7" s="2">
        <v>38443</v>
      </c>
      <c r="B7" s="287">
        <v>0.3586805555555555</v>
      </c>
      <c r="C7" s="244">
        <v>0.3611111111111111</v>
      </c>
      <c r="D7" s="244">
        <v>0.36829861111111112</v>
      </c>
      <c r="E7" s="244" t="str">
        <f>VLOOKUP(A7,Inscription!A:N,8)</f>
        <v>BADOR</v>
      </c>
      <c r="F7" s="244" t="str">
        <f>VLOOKUP(A7,Inscription!A:N,9)</f>
        <v>CHARLES</v>
      </c>
      <c r="G7" s="2" t="s">
        <v>968</v>
      </c>
      <c r="H7" s="2" t="s">
        <v>592</v>
      </c>
      <c r="J7" t="s">
        <v>281</v>
      </c>
      <c r="K7" s="244">
        <f t="shared" si="0"/>
        <v>7.1875000000000133E-3</v>
      </c>
      <c r="L7" s="453">
        <v>11</v>
      </c>
      <c r="M7" s="453">
        <v>1</v>
      </c>
      <c r="N7" s="453">
        <v>102</v>
      </c>
      <c r="O7" s="500">
        <f t="shared" si="1"/>
        <v>1.7939814814814659E-3</v>
      </c>
      <c r="P7" s="500">
        <v>0.36290509259259257</v>
      </c>
      <c r="Q7" s="453">
        <v>104</v>
      </c>
      <c r="R7" s="500">
        <f t="shared" si="2"/>
        <v>5.0925925925926485E-4</v>
      </c>
      <c r="S7" s="500">
        <v>0.36341435185185184</v>
      </c>
      <c r="T7" s="453">
        <v>106</v>
      </c>
      <c r="U7" s="500">
        <f t="shared" si="3"/>
        <v>7.523148148148584E-4</v>
      </c>
      <c r="V7" s="500">
        <v>0.36416666666666669</v>
      </c>
      <c r="W7" s="453">
        <v>109</v>
      </c>
      <c r="X7" s="500">
        <f t="shared" si="4"/>
        <v>2.4305555555553804E-4</v>
      </c>
      <c r="Y7" s="500">
        <v>0.36440972222222223</v>
      </c>
      <c r="Z7" s="453">
        <v>111</v>
      </c>
      <c r="AA7" s="500">
        <f t="shared" si="11"/>
        <v>1.041666666666663E-3</v>
      </c>
      <c r="AB7" s="500">
        <v>0.3654513888888889</v>
      </c>
      <c r="AC7" s="453">
        <v>122</v>
      </c>
      <c r="AD7" s="500">
        <f t="shared" si="5"/>
        <v>5.3240740740745363E-4</v>
      </c>
      <c r="AE7" s="500">
        <v>0.36598379629629635</v>
      </c>
      <c r="AF7" s="453">
        <v>121</v>
      </c>
      <c r="AG7" s="500">
        <f t="shared" si="6"/>
        <v>2.5462962962957691E-4</v>
      </c>
      <c r="AH7" s="500">
        <v>0.36623842592592593</v>
      </c>
      <c r="AI7" s="453">
        <v>120</v>
      </c>
      <c r="AJ7" s="500">
        <f t="shared" si="7"/>
        <v>1.8518518518523264E-4</v>
      </c>
      <c r="AK7" s="500">
        <v>0.36642361111111116</v>
      </c>
      <c r="AL7" s="453">
        <v>126</v>
      </c>
      <c r="AM7" s="500">
        <f t="shared" si="8"/>
        <v>1.0300925925925686E-3</v>
      </c>
      <c r="AN7" s="500">
        <v>0.36745370370370373</v>
      </c>
      <c r="AO7" s="453">
        <v>128</v>
      </c>
      <c r="AP7" s="500">
        <f t="shared" si="9"/>
        <v>1.0300925925925686E-3</v>
      </c>
      <c r="AQ7" s="500">
        <v>0.3684837962962963</v>
      </c>
      <c r="AR7" s="453">
        <v>99</v>
      </c>
      <c r="AS7" s="500">
        <f t="shared" si="10"/>
        <v>3.0092592592595446E-4</v>
      </c>
      <c r="AT7" s="500">
        <v>0.36878472222222225</v>
      </c>
    </row>
    <row r="8" spans="1:102" x14ac:dyDescent="0.25">
      <c r="A8" s="2">
        <v>334434</v>
      </c>
      <c r="B8" s="287">
        <v>0.35927083333333337</v>
      </c>
      <c r="C8" s="244">
        <v>0.3611111111111111</v>
      </c>
      <c r="D8" s="244">
        <v>0.3699884259259259</v>
      </c>
      <c r="E8" s="244" t="str">
        <f>VLOOKUP(A8,Inscription!A:N,8)</f>
        <v>ORSOLA</v>
      </c>
      <c r="F8" s="244" t="str">
        <f>VLOOKUP(A8,Inscription!A:N,9)</f>
        <v>STANISLAS</v>
      </c>
      <c r="G8" s="2" t="s">
        <v>968</v>
      </c>
      <c r="H8" s="2" t="s">
        <v>600</v>
      </c>
      <c r="J8" t="s">
        <v>11</v>
      </c>
      <c r="K8" s="244">
        <f t="shared" si="0"/>
        <v>8.8773148148147962E-3</v>
      </c>
      <c r="L8" s="453">
        <v>11</v>
      </c>
      <c r="M8" s="453">
        <v>2</v>
      </c>
      <c r="N8" s="453">
        <v>102</v>
      </c>
      <c r="O8" s="500">
        <f t="shared" si="1"/>
        <v>2.418981481481508E-3</v>
      </c>
      <c r="P8" s="500">
        <v>0.36353009259259261</v>
      </c>
      <c r="Q8" s="453">
        <v>104</v>
      </c>
      <c r="R8" s="500">
        <f t="shared" si="2"/>
        <v>4.6296296296294281E-4</v>
      </c>
      <c r="S8" s="500">
        <v>0.36399305555555556</v>
      </c>
      <c r="T8" s="453">
        <v>106</v>
      </c>
      <c r="U8" s="500">
        <f t="shared" si="3"/>
        <v>7.0601851851853636E-4</v>
      </c>
      <c r="V8" s="500">
        <v>0.36469907407407409</v>
      </c>
      <c r="W8" s="453">
        <v>109</v>
      </c>
      <c r="X8" s="500">
        <f t="shared" si="4"/>
        <v>2.3148148148144365E-4</v>
      </c>
      <c r="Y8" s="500">
        <v>0.36493055555555554</v>
      </c>
      <c r="Z8" s="453">
        <v>111</v>
      </c>
      <c r="AA8" s="500">
        <f t="shared" si="11"/>
        <v>1.2268518518518956E-3</v>
      </c>
      <c r="AB8" s="500">
        <v>0.36615740740740743</v>
      </c>
      <c r="AC8" s="453">
        <v>122</v>
      </c>
      <c r="AD8" s="500">
        <f t="shared" si="5"/>
        <v>5.0925925925926485E-4</v>
      </c>
      <c r="AE8" s="500">
        <v>0.3666666666666667</v>
      </c>
      <c r="AF8" s="453">
        <v>121</v>
      </c>
      <c r="AG8" s="500">
        <f t="shared" si="6"/>
        <v>3.0092592592589895E-4</v>
      </c>
      <c r="AH8" s="500">
        <v>0.3669675925925926</v>
      </c>
      <c r="AI8" s="453">
        <v>108</v>
      </c>
      <c r="AJ8" s="500">
        <f t="shared" si="7"/>
        <v>1.5046296296294948E-4</v>
      </c>
      <c r="AK8" s="500">
        <v>0.36711805555555554</v>
      </c>
      <c r="AL8" s="453">
        <v>126</v>
      </c>
      <c r="AM8" s="500">
        <f t="shared" si="8"/>
        <v>1.678240740740744E-3</v>
      </c>
      <c r="AN8" s="500">
        <v>0.36879629629629629</v>
      </c>
      <c r="AO8" s="453">
        <v>128</v>
      </c>
      <c r="AP8" s="500">
        <f t="shared" si="9"/>
        <v>1.1458333333333459E-3</v>
      </c>
      <c r="AQ8" s="500">
        <v>0.36994212962962963</v>
      </c>
      <c r="AR8" s="453">
        <v>99</v>
      </c>
      <c r="AS8" s="500">
        <f t="shared" si="10"/>
        <v>3.5879629629631538E-4</v>
      </c>
      <c r="AT8" s="500">
        <v>0.37030092592592595</v>
      </c>
    </row>
    <row r="9" spans="1:102" x14ac:dyDescent="0.25">
      <c r="A9" s="2">
        <v>2125098</v>
      </c>
      <c r="B9" s="287">
        <v>0.35629629629629633</v>
      </c>
      <c r="C9" s="244">
        <v>0.3611111111111111</v>
      </c>
      <c r="D9" s="244">
        <v>0.37138888888888894</v>
      </c>
      <c r="E9" s="244" t="str">
        <f>VLOOKUP(A9,Inscription!A:N,8)</f>
        <v>TESSE</v>
      </c>
      <c r="F9" s="244" t="str">
        <f>VLOOKUP(A9,Inscription!A:N,9)</f>
        <v>MALO</v>
      </c>
      <c r="G9" s="2" t="s">
        <v>966</v>
      </c>
      <c r="H9" s="2" t="s">
        <v>605</v>
      </c>
      <c r="J9" t="s">
        <v>149</v>
      </c>
      <c r="K9" s="244">
        <f t="shared" si="0"/>
        <v>1.027777777777783E-2</v>
      </c>
      <c r="L9" s="453">
        <v>13</v>
      </c>
      <c r="M9" s="453">
        <v>3</v>
      </c>
      <c r="N9" s="453">
        <v>102</v>
      </c>
      <c r="O9" s="500">
        <f t="shared" si="1"/>
        <v>5.9722222222222676E-3</v>
      </c>
      <c r="P9" s="500">
        <v>0.36708333333333337</v>
      </c>
      <c r="Q9" s="453">
        <v>104</v>
      </c>
      <c r="R9" s="500">
        <f t="shared" si="2"/>
        <v>2.5462962962957691E-4</v>
      </c>
      <c r="S9" s="500">
        <v>0.36733796296296295</v>
      </c>
      <c r="T9" s="453">
        <v>106</v>
      </c>
      <c r="U9" s="500">
        <f t="shared" si="3"/>
        <v>4.7453703703709271E-4</v>
      </c>
      <c r="V9" s="500">
        <v>0.36781250000000004</v>
      </c>
      <c r="W9" s="453">
        <v>110</v>
      </c>
      <c r="X9" s="500">
        <f t="shared" si="4"/>
        <v>5.9027777777775903E-4</v>
      </c>
      <c r="Y9" s="500">
        <v>0.3684027777777778</v>
      </c>
      <c r="Z9" s="453">
        <v>111</v>
      </c>
      <c r="AA9" s="500">
        <f t="shared" si="11"/>
        <v>5.5555555555553138E-4</v>
      </c>
      <c r="AB9" s="500">
        <v>0.36895833333333333</v>
      </c>
      <c r="AC9" s="453">
        <v>122</v>
      </c>
      <c r="AD9" s="500">
        <f t="shared" si="5"/>
        <v>3.2407407407408773E-4</v>
      </c>
      <c r="AE9" s="500">
        <v>0.36928240740740742</v>
      </c>
      <c r="AF9" s="453">
        <v>124</v>
      </c>
      <c r="AG9" s="500">
        <f t="shared" si="6"/>
        <v>1.0300925925925686E-3</v>
      </c>
      <c r="AH9" s="500">
        <v>0.37031249999999999</v>
      </c>
      <c r="AI9" s="453">
        <v>125</v>
      </c>
      <c r="AJ9" s="500">
        <f t="shared" si="7"/>
        <v>1.1574074074072183E-4</v>
      </c>
      <c r="AK9" s="500">
        <v>0.37042824074074071</v>
      </c>
      <c r="AL9" s="453">
        <v>126</v>
      </c>
      <c r="AM9" s="500">
        <f t="shared" si="8"/>
        <v>4.7453703703709271E-4</v>
      </c>
      <c r="AN9" s="500">
        <v>0.3709027777777778</v>
      </c>
      <c r="AO9" s="506">
        <v>127</v>
      </c>
      <c r="AP9" s="500">
        <f t="shared" si="9"/>
        <v>2.4305555555553804E-4</v>
      </c>
      <c r="AQ9" s="500">
        <v>0.37114583333333334</v>
      </c>
      <c r="AR9" s="506">
        <v>99</v>
      </c>
      <c r="AS9" s="500">
        <f t="shared" si="10"/>
        <v>4.5138888888884843E-4</v>
      </c>
      <c r="AT9" s="500">
        <v>0.37159722222222219</v>
      </c>
      <c r="AU9" s="453">
        <v>128</v>
      </c>
      <c r="AV9" s="500">
        <f>AW9-AT9</f>
        <v>1.8518518518523264E-4</v>
      </c>
      <c r="AW9" s="500">
        <v>0.37178240740740742</v>
      </c>
      <c r="AX9" s="453">
        <v>99</v>
      </c>
      <c r="AY9" s="500">
        <f>AZ9-AW9</f>
        <v>2.5462962962957691E-4</v>
      </c>
      <c r="AZ9" s="500">
        <v>0.372037037037037</v>
      </c>
    </row>
    <row r="10" spans="1:102" x14ac:dyDescent="0.25">
      <c r="A10" s="2">
        <v>338005</v>
      </c>
      <c r="B10" s="287">
        <v>0.3663541666666667</v>
      </c>
      <c r="C10" s="244">
        <v>0.3611111111111111</v>
      </c>
      <c r="D10" s="244">
        <v>0.41318287037037038</v>
      </c>
      <c r="E10" s="244" t="str">
        <f>VLOOKUP(A10,Inscription!A:N,8)</f>
        <v>LE ROUX</v>
      </c>
      <c r="F10" s="244" t="str">
        <f>VLOOKUP(A10,Inscription!A:N,9)</f>
        <v>AUGUSTIN</v>
      </c>
      <c r="G10" s="2" t="s">
        <v>967</v>
      </c>
      <c r="H10" s="2" t="s">
        <v>587</v>
      </c>
      <c r="J10" t="s">
        <v>11</v>
      </c>
      <c r="K10" s="244">
        <f t="shared" si="0"/>
        <v>5.2071759259259276E-2</v>
      </c>
      <c r="L10" s="453">
        <v>11</v>
      </c>
      <c r="M10" s="453">
        <v>3</v>
      </c>
      <c r="N10" s="453">
        <v>102</v>
      </c>
      <c r="O10" s="500">
        <f t="shared" si="1"/>
        <v>6.0648148148148562E-3</v>
      </c>
      <c r="P10" s="500">
        <v>0.36717592592592596</v>
      </c>
      <c r="Q10" s="453">
        <v>104</v>
      </c>
      <c r="R10" s="500">
        <f t="shared" si="2"/>
        <v>2.8935185185180456E-4</v>
      </c>
      <c r="S10" s="500">
        <v>0.36746527777777777</v>
      </c>
      <c r="T10" s="453">
        <v>106</v>
      </c>
      <c r="U10" s="500">
        <f t="shared" si="3"/>
        <v>4.2824074074077068E-4</v>
      </c>
      <c r="V10" s="500">
        <v>0.36789351851851854</v>
      </c>
      <c r="W10" s="453">
        <v>110</v>
      </c>
      <c r="X10" s="500">
        <f t="shared" si="4"/>
        <v>6.9444444444444198E-4</v>
      </c>
      <c r="Y10" s="500">
        <v>0.36858796296296298</v>
      </c>
      <c r="Z10" s="453">
        <v>111</v>
      </c>
      <c r="AA10" s="500">
        <f t="shared" si="11"/>
        <v>6.018518518517979E-4</v>
      </c>
      <c r="AB10" s="500">
        <v>0.36918981481481478</v>
      </c>
      <c r="AC10" s="453">
        <v>122</v>
      </c>
      <c r="AD10" s="500">
        <f t="shared" si="5"/>
        <v>3.1250000000004885E-4</v>
      </c>
      <c r="AE10" s="500">
        <v>0.36950231481481483</v>
      </c>
      <c r="AF10" s="453">
        <v>121</v>
      </c>
      <c r="AG10" s="500">
        <f t="shared" si="6"/>
        <v>3.4722222222216548E-4</v>
      </c>
      <c r="AH10" s="500">
        <v>0.36984953703703699</v>
      </c>
      <c r="AI10" s="453">
        <v>120</v>
      </c>
      <c r="AJ10" s="500">
        <f t="shared" si="7"/>
        <v>9.2592592592644074E-5</v>
      </c>
      <c r="AK10" s="500">
        <v>0.36994212962962963</v>
      </c>
      <c r="AL10" s="453">
        <v>126</v>
      </c>
      <c r="AM10" s="500">
        <f t="shared" si="8"/>
        <v>1.2962962962962399E-3</v>
      </c>
      <c r="AN10" s="500">
        <v>0.37123842592592587</v>
      </c>
      <c r="AO10" s="453">
        <v>128</v>
      </c>
      <c r="AP10" s="500">
        <f t="shared" si="9"/>
        <v>6.2500000000004219E-4</v>
      </c>
      <c r="AQ10" s="500">
        <v>0.37186342592592592</v>
      </c>
      <c r="AR10" s="453">
        <v>99</v>
      </c>
      <c r="AS10" s="500">
        <f t="shared" si="10"/>
        <v>2.5462962962968794E-4</v>
      </c>
      <c r="AT10" s="500">
        <v>0.3721180555555556</v>
      </c>
    </row>
    <row r="11" spans="1:102" s="290" customFormat="1" x14ac:dyDescent="0.25">
      <c r="A11" s="290">
        <v>338964</v>
      </c>
      <c r="B11" s="287">
        <v>0.36354166666666665</v>
      </c>
      <c r="C11" s="244">
        <v>0.36805555555555558</v>
      </c>
      <c r="D11" s="244">
        <v>0.37445601851851856</v>
      </c>
      <c r="E11" s="302" t="str">
        <f>VLOOKUP(A11,Inscription!A:N,8)</f>
        <v>LE ROUX</v>
      </c>
      <c r="F11" s="302" t="str">
        <f>VLOOKUP(A11,Inscription!A:N,9)</f>
        <v>ERWAN</v>
      </c>
      <c r="G11" s="290" t="s">
        <v>969</v>
      </c>
      <c r="H11" s="290" t="s">
        <v>616</v>
      </c>
      <c r="J11" s="503" t="s">
        <v>11</v>
      </c>
      <c r="K11" s="302">
        <f t="shared" si="0"/>
        <v>6.4004629629629828E-3</v>
      </c>
      <c r="L11" s="504">
        <v>12</v>
      </c>
      <c r="M11" s="504" t="s">
        <v>950</v>
      </c>
      <c r="N11" s="504">
        <v>104</v>
      </c>
      <c r="O11" s="505">
        <f t="shared" si="1"/>
        <v>0.50137731481481473</v>
      </c>
      <c r="P11" s="500">
        <v>0.86943287037037031</v>
      </c>
      <c r="Q11" s="504">
        <v>110</v>
      </c>
      <c r="R11" s="505">
        <f t="shared" si="2"/>
        <v>6.3657407407413658E-4</v>
      </c>
      <c r="S11" s="500">
        <v>0.87006944444444445</v>
      </c>
      <c r="T11" s="504">
        <v>112</v>
      </c>
      <c r="U11" s="505">
        <f t="shared" si="3"/>
        <v>7.1759259259251973E-4</v>
      </c>
      <c r="V11" s="500">
        <v>0.87078703703703697</v>
      </c>
      <c r="W11" s="504">
        <v>112</v>
      </c>
      <c r="X11" s="505">
        <f t="shared" si="4"/>
        <v>0</v>
      </c>
      <c r="Y11" s="500">
        <v>0.87078703703703697</v>
      </c>
      <c r="Z11" s="504">
        <v>114</v>
      </c>
      <c r="AA11" s="505">
        <f t="shared" si="11"/>
        <v>3.3564814814823762E-4</v>
      </c>
      <c r="AB11" s="500">
        <v>0.87112268518518521</v>
      </c>
      <c r="AC11" s="504">
        <v>117</v>
      </c>
      <c r="AD11" s="505">
        <f t="shared" si="5"/>
        <v>4.050925925925819E-4</v>
      </c>
      <c r="AE11" s="500">
        <v>0.87152777777777779</v>
      </c>
      <c r="AF11" s="504">
        <v>115</v>
      </c>
      <c r="AG11" s="505">
        <f t="shared" si="6"/>
        <v>2.8935185185186008E-4</v>
      </c>
      <c r="AH11" s="500">
        <v>0.87181712962962965</v>
      </c>
      <c r="AI11" s="504">
        <v>117</v>
      </c>
      <c r="AJ11" s="505">
        <f t="shared" si="7"/>
        <v>4.2824074074065965E-4</v>
      </c>
      <c r="AK11" s="500">
        <v>0.87224537037037031</v>
      </c>
      <c r="AL11" s="504">
        <v>123</v>
      </c>
      <c r="AM11" s="505">
        <f t="shared" si="8"/>
        <v>1.7013888888889328E-3</v>
      </c>
      <c r="AN11" s="500">
        <v>0.87394675925925924</v>
      </c>
      <c r="AO11" s="504">
        <v>126</v>
      </c>
      <c r="AP11" s="505">
        <f t="shared" si="9"/>
        <v>2.777777777778212E-4</v>
      </c>
      <c r="AQ11" s="500">
        <v>0.87422453703703706</v>
      </c>
      <c r="AR11" s="504">
        <v>128</v>
      </c>
      <c r="AS11" s="505">
        <f t="shared" si="10"/>
        <v>5.7870370370360913E-4</v>
      </c>
      <c r="AT11" s="500">
        <v>0.87480324074074067</v>
      </c>
      <c r="AU11" s="504">
        <v>99</v>
      </c>
      <c r="AV11" s="505">
        <f>AW11-AT11</f>
        <v>2.4305555555559355E-4</v>
      </c>
      <c r="AW11" s="500">
        <v>0.87504629629629627</v>
      </c>
      <c r="AX11" s="504"/>
      <c r="AY11" s="504"/>
      <c r="AZ11" s="453"/>
      <c r="BA11" s="504"/>
      <c r="BB11" s="504"/>
      <c r="BC11" s="453"/>
      <c r="BD11" s="504"/>
      <c r="BE11" s="504"/>
      <c r="BF11" s="453"/>
      <c r="BI11" s="2"/>
    </row>
    <row r="12" spans="1:102" x14ac:dyDescent="0.25">
      <c r="A12" s="2">
        <v>2121266</v>
      </c>
      <c r="B12" s="287">
        <v>0.33931712962962962</v>
      </c>
      <c r="C12" s="244">
        <v>0.3611111111111111</v>
      </c>
      <c r="D12" s="244">
        <v>0.37464120370370368</v>
      </c>
      <c r="E12" s="244" t="str">
        <f>VLOOKUP(A12,Inscription!A:N,8)</f>
        <v>PERRIN</v>
      </c>
      <c r="F12" s="244" t="str">
        <f>VLOOKUP(A12,Inscription!A:N,9)</f>
        <v>GARANCE</v>
      </c>
      <c r="G12" s="2" t="s">
        <v>968</v>
      </c>
      <c r="H12" s="2" t="s">
        <v>583</v>
      </c>
      <c r="J12" t="s">
        <v>149</v>
      </c>
      <c r="K12" s="244">
        <f t="shared" si="0"/>
        <v>1.353009259259258E-2</v>
      </c>
      <c r="L12" s="453">
        <v>11</v>
      </c>
      <c r="M12" s="453">
        <v>3</v>
      </c>
      <c r="N12" s="453">
        <v>102</v>
      </c>
      <c r="O12" s="500">
        <f t="shared" si="1"/>
        <v>7.2569444444444686E-3</v>
      </c>
      <c r="P12" s="500">
        <v>0.36836805555555557</v>
      </c>
      <c r="Q12" s="453">
        <v>104</v>
      </c>
      <c r="R12" s="500">
        <f t="shared" si="2"/>
        <v>4.8611111111107608E-4</v>
      </c>
      <c r="S12" s="500">
        <v>0.36885416666666665</v>
      </c>
      <c r="T12" s="453">
        <v>106</v>
      </c>
      <c r="U12" s="500">
        <f t="shared" si="3"/>
        <v>7.2916666666666963E-4</v>
      </c>
      <c r="V12" s="500">
        <v>0.36958333333333332</v>
      </c>
      <c r="W12" s="453">
        <v>109</v>
      </c>
      <c r="X12" s="500">
        <f t="shared" si="4"/>
        <v>3.356481481481266E-4</v>
      </c>
      <c r="Y12" s="500">
        <v>0.36991898148148145</v>
      </c>
      <c r="Z12" s="453">
        <v>111</v>
      </c>
      <c r="AA12" s="500">
        <f t="shared" si="11"/>
        <v>1.3773148148148451E-3</v>
      </c>
      <c r="AB12" s="500">
        <v>0.37129629629629629</v>
      </c>
      <c r="AC12" s="453">
        <v>122</v>
      </c>
      <c r="AD12" s="500">
        <f t="shared" si="5"/>
        <v>7.2916666666666963E-4</v>
      </c>
      <c r="AE12" s="500">
        <v>0.37202546296296296</v>
      </c>
      <c r="AF12" s="453">
        <v>121</v>
      </c>
      <c r="AG12" s="500">
        <f t="shared" si="6"/>
        <v>3.9351851851854303E-4</v>
      </c>
      <c r="AH12" s="500">
        <v>0.3724189814814815</v>
      </c>
      <c r="AI12" s="453">
        <v>120</v>
      </c>
      <c r="AJ12" s="500">
        <f t="shared" si="7"/>
        <v>1.96759259259216E-4</v>
      </c>
      <c r="AK12" s="500">
        <v>0.37261574074074072</v>
      </c>
      <c r="AL12" s="453">
        <v>126</v>
      </c>
      <c r="AM12" s="500">
        <f t="shared" si="8"/>
        <v>1.2152777777778012E-3</v>
      </c>
      <c r="AN12" s="500">
        <v>0.37383101851851852</v>
      </c>
      <c r="AO12" s="453">
        <v>128</v>
      </c>
      <c r="AP12" s="500">
        <f t="shared" si="9"/>
        <v>9.6064814814811328E-4</v>
      </c>
      <c r="AQ12" s="500">
        <v>0.37479166666666663</v>
      </c>
      <c r="AR12" s="453">
        <v>99</v>
      </c>
      <c r="AS12" s="500">
        <f t="shared" si="10"/>
        <v>3.9351851851859854E-4</v>
      </c>
      <c r="AT12" s="500">
        <v>0.37518518518518523</v>
      </c>
    </row>
    <row r="13" spans="1:102" x14ac:dyDescent="0.25">
      <c r="A13" s="2">
        <v>2144318</v>
      </c>
      <c r="B13" s="287">
        <v>0.3629398148148148</v>
      </c>
      <c r="C13" s="244">
        <v>0.36805555555555558</v>
      </c>
      <c r="D13" s="244">
        <v>0.37480324074074073</v>
      </c>
      <c r="E13" s="244" t="str">
        <f>VLOOKUP(A13,Inscription!A:N,8)</f>
        <v>LUCAS VIOU</v>
      </c>
      <c r="F13" s="244" t="str">
        <f>VLOOKUP(A13,Inscription!A:N,9)</f>
        <v>CHARLOTTE</v>
      </c>
      <c r="G13" s="2" t="s">
        <v>970</v>
      </c>
      <c r="H13" s="2" t="s">
        <v>622</v>
      </c>
      <c r="J13" t="s">
        <v>240</v>
      </c>
      <c r="K13" s="244">
        <f t="shared" si="0"/>
        <v>6.7476851851851483E-3</v>
      </c>
      <c r="L13" s="453">
        <v>11</v>
      </c>
      <c r="M13" s="453">
        <v>1</v>
      </c>
      <c r="N13" s="453">
        <v>104</v>
      </c>
      <c r="O13" s="500">
        <f t="shared" si="1"/>
        <v>1.4120370370370172E-3</v>
      </c>
      <c r="P13" s="500">
        <v>0.3694675925925926</v>
      </c>
      <c r="Q13" s="453">
        <v>110</v>
      </c>
      <c r="R13" s="500">
        <f t="shared" si="2"/>
        <v>6.712962962962532E-4</v>
      </c>
      <c r="S13" s="500">
        <v>0.37013888888888885</v>
      </c>
      <c r="T13" s="453">
        <v>112</v>
      </c>
      <c r="U13" s="500">
        <f t="shared" si="3"/>
        <v>7.2916666666666963E-4</v>
      </c>
      <c r="V13" s="500">
        <v>0.37086805555555552</v>
      </c>
      <c r="W13" s="453">
        <v>114</v>
      </c>
      <c r="X13" s="500">
        <f t="shared" si="4"/>
        <v>3.8194444444450415E-4</v>
      </c>
      <c r="Y13" s="500">
        <v>0.37125000000000002</v>
      </c>
      <c r="Z13" s="453">
        <v>115</v>
      </c>
      <c r="AA13" s="500">
        <f t="shared" si="11"/>
        <v>7.1759259259251973E-4</v>
      </c>
      <c r="AB13" s="500">
        <v>0.37196759259259254</v>
      </c>
      <c r="AC13" s="453">
        <v>118</v>
      </c>
      <c r="AD13" s="500">
        <f t="shared" si="5"/>
        <v>3.7037037037046527E-4</v>
      </c>
      <c r="AE13" s="500">
        <v>0.37233796296296301</v>
      </c>
      <c r="AF13" s="453">
        <v>120</v>
      </c>
      <c r="AG13" s="500">
        <f t="shared" si="6"/>
        <v>1.1921296296296124E-3</v>
      </c>
      <c r="AH13" s="500">
        <v>0.37353009259259262</v>
      </c>
      <c r="AI13" s="453">
        <v>126</v>
      </c>
      <c r="AJ13" s="500">
        <f t="shared" si="7"/>
        <v>8.3333333333329707E-4</v>
      </c>
      <c r="AK13" s="500">
        <v>0.37436342592592592</v>
      </c>
      <c r="AL13" s="453">
        <v>127</v>
      </c>
      <c r="AM13" s="500">
        <f t="shared" si="8"/>
        <v>2.7777777777776569E-4</v>
      </c>
      <c r="AN13" s="500">
        <v>0.37464120370370368</v>
      </c>
      <c r="AO13" s="453">
        <v>128</v>
      </c>
      <c r="AP13" s="500">
        <f t="shared" si="9"/>
        <v>5.0925925925926485E-4</v>
      </c>
      <c r="AQ13" s="500">
        <v>0.37515046296296295</v>
      </c>
      <c r="AR13" s="453">
        <v>99</v>
      </c>
      <c r="AS13" s="500">
        <f t="shared" si="10"/>
        <v>2.4305555555553804E-4</v>
      </c>
      <c r="AT13" s="500">
        <v>0.37539351851851849</v>
      </c>
    </row>
    <row r="14" spans="1:102" x14ac:dyDescent="0.25">
      <c r="A14" s="2">
        <v>2039909</v>
      </c>
      <c r="B14" s="287">
        <v>0.36321759259259262</v>
      </c>
      <c r="C14" s="244">
        <v>0.36805555555555558</v>
      </c>
      <c r="D14" s="244">
        <v>0.37481481481481477</v>
      </c>
      <c r="E14" s="244" t="str">
        <f>VLOOKUP(A14,Inscription!A:N,8)</f>
        <v>LE DINH COSTE</v>
      </c>
      <c r="F14" s="244" t="str">
        <f>VLOOKUP(A14,Inscription!A:N,9)</f>
        <v>MAYLEEN</v>
      </c>
      <c r="G14" s="2" t="s">
        <v>970</v>
      </c>
      <c r="H14" s="2" t="s">
        <v>606</v>
      </c>
      <c r="J14" t="s">
        <v>11</v>
      </c>
      <c r="K14" s="244">
        <f t="shared" si="0"/>
        <v>6.7592592592591871E-3</v>
      </c>
      <c r="L14" s="453">
        <v>11</v>
      </c>
      <c r="M14" s="453">
        <v>2</v>
      </c>
      <c r="N14" s="453">
        <v>104</v>
      </c>
      <c r="O14" s="500">
        <f t="shared" si="1"/>
        <v>1.4236111111110561E-3</v>
      </c>
      <c r="P14" s="500">
        <v>0.36947916666666664</v>
      </c>
      <c r="Q14" s="453">
        <v>110</v>
      </c>
      <c r="R14" s="500">
        <f t="shared" si="2"/>
        <v>6.4814814814817545E-4</v>
      </c>
      <c r="S14" s="500">
        <v>0.37012731481481481</v>
      </c>
      <c r="T14" s="453">
        <v>112</v>
      </c>
      <c r="U14" s="500">
        <f t="shared" si="3"/>
        <v>8.217592592593137E-4</v>
      </c>
      <c r="V14" s="500">
        <v>0.37094907407407413</v>
      </c>
      <c r="W14" s="453">
        <v>114</v>
      </c>
      <c r="X14" s="500">
        <f t="shared" si="4"/>
        <v>3.4722222222216548E-4</v>
      </c>
      <c r="Y14" s="500">
        <v>0.37129629629629629</v>
      </c>
      <c r="Z14" s="453">
        <v>115</v>
      </c>
      <c r="AA14" s="500">
        <f t="shared" si="11"/>
        <v>7.8703703703703054E-4</v>
      </c>
      <c r="AB14" s="500">
        <v>0.37208333333333332</v>
      </c>
      <c r="AC14" s="453">
        <v>118</v>
      </c>
      <c r="AD14" s="500">
        <f t="shared" si="5"/>
        <v>3.5879629629631538E-4</v>
      </c>
      <c r="AE14" s="500">
        <v>0.37244212962962964</v>
      </c>
      <c r="AF14" s="453">
        <v>120</v>
      </c>
      <c r="AG14" s="500">
        <f t="shared" si="6"/>
        <v>1.1805555555555181E-3</v>
      </c>
      <c r="AH14" s="500">
        <v>0.37362268518518515</v>
      </c>
      <c r="AI14" s="453">
        <v>126</v>
      </c>
      <c r="AJ14" s="500">
        <f t="shared" si="7"/>
        <v>8.1018518518521931E-4</v>
      </c>
      <c r="AK14" s="500">
        <v>0.37443287037037037</v>
      </c>
      <c r="AL14" s="453">
        <v>127</v>
      </c>
      <c r="AM14" s="500">
        <f t="shared" si="8"/>
        <v>2.4305555555559355E-4</v>
      </c>
      <c r="AN14" s="500">
        <v>0.37467592592592597</v>
      </c>
      <c r="AO14" s="453">
        <v>128</v>
      </c>
      <c r="AP14" s="500">
        <f t="shared" si="9"/>
        <v>4.2824074074065965E-4</v>
      </c>
      <c r="AQ14" s="500">
        <v>0.37510416666666663</v>
      </c>
      <c r="AR14" s="453">
        <v>99</v>
      </c>
      <c r="AS14" s="500">
        <f t="shared" si="10"/>
        <v>2.4305555555559355E-4</v>
      </c>
      <c r="AT14" s="500">
        <v>0.37534722222222222</v>
      </c>
    </row>
    <row r="15" spans="1:102" x14ac:dyDescent="0.25">
      <c r="A15" s="2">
        <v>1210936</v>
      </c>
      <c r="B15" s="287">
        <v>0.36306712962962967</v>
      </c>
      <c r="C15" s="244">
        <v>0.36805555555555558</v>
      </c>
      <c r="D15" s="244">
        <v>0.37504629629629632</v>
      </c>
      <c r="E15" s="244" t="str">
        <f>VLOOKUP(A15,Inscription!A:N,8)</f>
        <v>SKOWRONEK</v>
      </c>
      <c r="F15" s="244" t="str">
        <f>VLOOKUP(A15,Inscription!A:N,9)</f>
        <v>PAULINE</v>
      </c>
      <c r="G15" s="2" t="s">
        <v>971</v>
      </c>
      <c r="H15" s="2" t="s">
        <v>620</v>
      </c>
      <c r="J15" t="s">
        <v>149</v>
      </c>
      <c r="K15" s="244">
        <f t="shared" si="0"/>
        <v>6.9907407407407418E-3</v>
      </c>
      <c r="L15" s="453">
        <v>11</v>
      </c>
      <c r="M15" s="453">
        <v>1</v>
      </c>
      <c r="N15" s="453">
        <v>109</v>
      </c>
      <c r="O15" s="500">
        <f t="shared" si="1"/>
        <v>1.8750000000000155E-3</v>
      </c>
      <c r="P15" s="500">
        <v>0.3699305555555556</v>
      </c>
      <c r="Q15" s="453">
        <v>110</v>
      </c>
      <c r="R15" s="500">
        <f t="shared" si="2"/>
        <v>3.8194444444439313E-4</v>
      </c>
      <c r="S15" s="500">
        <v>0.37031249999999999</v>
      </c>
      <c r="T15" s="453">
        <v>113</v>
      </c>
      <c r="U15" s="500">
        <f t="shared" si="3"/>
        <v>6.7129629629630871E-4</v>
      </c>
      <c r="V15" s="500">
        <v>0.3709837962962963</v>
      </c>
      <c r="W15" s="453">
        <v>114</v>
      </c>
      <c r="X15" s="500">
        <f t="shared" si="4"/>
        <v>7.2916666666666963E-4</v>
      </c>
      <c r="Y15" s="500">
        <v>0.37171296296296297</v>
      </c>
      <c r="Z15" s="453">
        <v>115</v>
      </c>
      <c r="AA15" s="500">
        <f t="shared" si="11"/>
        <v>6.2500000000004219E-4</v>
      </c>
      <c r="AB15" s="500">
        <v>0.37233796296296301</v>
      </c>
      <c r="AC15" s="453">
        <v>117</v>
      </c>
      <c r="AD15" s="500">
        <f t="shared" si="5"/>
        <v>4.3981481481480955E-4</v>
      </c>
      <c r="AE15" s="500">
        <v>0.37277777777777782</v>
      </c>
      <c r="AF15" s="453">
        <v>123</v>
      </c>
      <c r="AG15" s="500">
        <f t="shared" si="6"/>
        <v>1.5509259259258723E-3</v>
      </c>
      <c r="AH15" s="500">
        <v>0.37432870370370369</v>
      </c>
      <c r="AI15" s="453">
        <v>126</v>
      </c>
      <c r="AJ15" s="500">
        <f t="shared" si="7"/>
        <v>2.777777777778212E-4</v>
      </c>
      <c r="AK15" s="500">
        <v>0.37460648148148151</v>
      </c>
      <c r="AL15" s="453">
        <v>127</v>
      </c>
      <c r="AM15" s="500">
        <f t="shared" si="8"/>
        <v>2.662037037036713E-4</v>
      </c>
      <c r="AN15" s="500">
        <v>0.37487268518518518</v>
      </c>
      <c r="AO15" s="453">
        <v>128</v>
      </c>
      <c r="AP15" s="500">
        <f t="shared" si="9"/>
        <v>5.0925925925926485E-4</v>
      </c>
      <c r="AQ15" s="500">
        <v>0.37538194444444445</v>
      </c>
      <c r="AR15" s="453">
        <v>99</v>
      </c>
      <c r="AS15" s="500">
        <f t="shared" si="10"/>
        <v>2.6620370370372681E-4</v>
      </c>
      <c r="AT15" s="500">
        <v>0.37564814814814818</v>
      </c>
    </row>
    <row r="16" spans="1:102" x14ac:dyDescent="0.25">
      <c r="A16" s="2">
        <v>228683</v>
      </c>
      <c r="B16" s="287">
        <v>0.36327546296296293</v>
      </c>
      <c r="C16" s="244">
        <v>0.36805555555555558</v>
      </c>
      <c r="D16" s="244">
        <v>0.37512731481481482</v>
      </c>
      <c r="E16" s="244" t="str">
        <f>VLOOKUP(A16,Inscription!A:N,8)</f>
        <v>LAVENANT</v>
      </c>
      <c r="F16" s="244" t="str">
        <f>VLOOKUP(A16,Inscription!A:N,9)</f>
        <v>ROBIN</v>
      </c>
      <c r="G16" s="2" t="s">
        <v>972</v>
      </c>
      <c r="H16" s="2" t="s">
        <v>618</v>
      </c>
      <c r="J16" t="s">
        <v>281</v>
      </c>
      <c r="K16" s="244">
        <f t="shared" si="0"/>
        <v>7.071759259259236E-3</v>
      </c>
      <c r="L16" s="453">
        <v>11</v>
      </c>
      <c r="M16" s="453">
        <v>1</v>
      </c>
      <c r="N16" s="453">
        <v>109</v>
      </c>
      <c r="O16" s="500">
        <f t="shared" si="1"/>
        <v>0.50181712962962954</v>
      </c>
      <c r="P16" s="500">
        <v>0.86987268518518512</v>
      </c>
      <c r="Q16" s="453">
        <v>110</v>
      </c>
      <c r="R16" s="500">
        <f t="shared" si="2"/>
        <v>4.0509259259269292E-4</v>
      </c>
      <c r="S16" s="500">
        <v>0.87027777777777782</v>
      </c>
      <c r="T16" s="453">
        <v>113</v>
      </c>
      <c r="U16" s="500">
        <f t="shared" si="3"/>
        <v>6.5972222222221433E-4</v>
      </c>
      <c r="V16" s="500">
        <v>0.87093750000000003</v>
      </c>
      <c r="W16" s="453">
        <v>114</v>
      </c>
      <c r="X16" s="500">
        <f t="shared" si="4"/>
        <v>6.4814814814806443E-4</v>
      </c>
      <c r="Y16" s="500">
        <v>0.8715856481481481</v>
      </c>
      <c r="Z16" s="453">
        <v>115</v>
      </c>
      <c r="AA16" s="500">
        <f t="shared" si="11"/>
        <v>6.94444444444553E-4</v>
      </c>
      <c r="AB16" s="500">
        <v>0.87228009259259265</v>
      </c>
      <c r="AC16" s="453">
        <v>118</v>
      </c>
      <c r="AD16" s="500">
        <f t="shared" si="5"/>
        <v>3.5879629629631538E-4</v>
      </c>
      <c r="AE16" s="500">
        <v>0.87263888888888896</v>
      </c>
      <c r="AF16" s="453">
        <v>120</v>
      </c>
      <c r="AG16" s="500">
        <f t="shared" si="6"/>
        <v>1.3194444444444287E-3</v>
      </c>
      <c r="AH16" s="500">
        <v>0.87395833333333339</v>
      </c>
      <c r="AI16" s="453">
        <v>126</v>
      </c>
      <c r="AJ16" s="500">
        <f t="shared" si="7"/>
        <v>7.407407407407085E-4</v>
      </c>
      <c r="AK16" s="500">
        <v>0.8746990740740741</v>
      </c>
      <c r="AL16" s="453">
        <v>127</v>
      </c>
      <c r="AM16" s="500">
        <f t="shared" si="8"/>
        <v>2.4305555555548253E-4</v>
      </c>
      <c r="AN16" s="500">
        <v>0.87494212962962958</v>
      </c>
      <c r="AO16" s="453">
        <v>128</v>
      </c>
      <c r="AP16" s="500">
        <f t="shared" si="9"/>
        <v>4.166666666667318E-4</v>
      </c>
      <c r="AQ16" s="500">
        <v>0.87535879629629632</v>
      </c>
      <c r="AR16" s="453">
        <v>99</v>
      </c>
      <c r="AS16" s="500">
        <f t="shared" si="10"/>
        <v>2.5462962962963243E-4</v>
      </c>
      <c r="AT16" s="500">
        <v>0.87561342592592595</v>
      </c>
    </row>
    <row r="17" spans="1:49" x14ac:dyDescent="0.25">
      <c r="A17" s="2">
        <v>2311182</v>
      </c>
      <c r="B17" s="287">
        <v>0.36319444444444443</v>
      </c>
      <c r="C17" s="244">
        <v>0.36805555555555558</v>
      </c>
      <c r="D17" s="244">
        <v>0.37515046296296295</v>
      </c>
      <c r="E17" s="244" t="str">
        <f>VLOOKUP(A17,Inscription!A:N,8)</f>
        <v>DE LA ROCHE</v>
      </c>
      <c r="F17" s="244" t="str">
        <f>VLOOKUP(A17,Inscription!A:N,9)</f>
        <v>PAUL</v>
      </c>
      <c r="G17" s="2" t="s">
        <v>969</v>
      </c>
      <c r="H17" s="2" t="s">
        <v>634</v>
      </c>
      <c r="J17" t="s">
        <v>240</v>
      </c>
      <c r="K17" s="244">
        <f t="shared" si="0"/>
        <v>7.0949074074073692E-3</v>
      </c>
      <c r="L17" s="453">
        <v>11</v>
      </c>
      <c r="M17" s="453">
        <v>1</v>
      </c>
      <c r="N17" s="453">
        <v>104</v>
      </c>
      <c r="O17" s="500">
        <f t="shared" si="1"/>
        <v>1.435185185185206E-3</v>
      </c>
      <c r="P17" s="500">
        <v>0.36949074074074079</v>
      </c>
      <c r="Q17" s="453">
        <v>110</v>
      </c>
      <c r="R17" s="500">
        <f t="shared" si="2"/>
        <v>6.9444444444438647E-4</v>
      </c>
      <c r="S17" s="500">
        <v>0.37018518518518517</v>
      </c>
      <c r="T17" s="453">
        <v>112</v>
      </c>
      <c r="U17" s="500">
        <f t="shared" si="3"/>
        <v>8.9120370370371349E-4</v>
      </c>
      <c r="V17" s="500">
        <v>0.37107638888888889</v>
      </c>
      <c r="W17" s="453">
        <v>114</v>
      </c>
      <c r="X17" s="500">
        <f t="shared" si="4"/>
        <v>4.8611111111113159E-4</v>
      </c>
      <c r="Y17" s="500">
        <v>0.37156250000000002</v>
      </c>
      <c r="Z17" s="453">
        <v>115</v>
      </c>
      <c r="AA17" s="500">
        <f t="shared" si="11"/>
        <v>7.0601851851853636E-4</v>
      </c>
      <c r="AB17" s="500">
        <v>0.37226851851851855</v>
      </c>
      <c r="AC17" s="453">
        <v>117</v>
      </c>
      <c r="AD17" s="500">
        <f t="shared" si="5"/>
        <v>5.6712962962957025E-4</v>
      </c>
      <c r="AE17" s="500">
        <v>0.37283564814814812</v>
      </c>
      <c r="AF17" s="453">
        <v>123</v>
      </c>
      <c r="AG17" s="500">
        <f t="shared" si="6"/>
        <v>1.5046296296296613E-3</v>
      </c>
      <c r="AH17" s="500">
        <v>0.37434027777777779</v>
      </c>
      <c r="AI17" s="453">
        <v>126</v>
      </c>
      <c r="AJ17" s="500">
        <f t="shared" si="7"/>
        <v>2.8935185185186008E-4</v>
      </c>
      <c r="AK17" s="500">
        <v>0.37462962962962965</v>
      </c>
      <c r="AL17" s="453">
        <v>127</v>
      </c>
      <c r="AM17" s="500">
        <f t="shared" si="8"/>
        <v>2.8935185185186008E-4</v>
      </c>
      <c r="AN17" s="500">
        <v>0.37491898148148151</v>
      </c>
      <c r="AO17" s="453">
        <v>128</v>
      </c>
      <c r="AP17" s="500">
        <f t="shared" si="9"/>
        <v>4.7453703703698169E-4</v>
      </c>
      <c r="AQ17" s="500">
        <v>0.37539351851851849</v>
      </c>
      <c r="AR17" s="453">
        <v>99</v>
      </c>
      <c r="AS17" s="500">
        <f t="shared" si="10"/>
        <v>2.8935185185186008E-4</v>
      </c>
      <c r="AT17" s="500">
        <v>0.37568287037037035</v>
      </c>
    </row>
    <row r="18" spans="1:49" x14ac:dyDescent="0.25">
      <c r="A18" s="2">
        <v>228684</v>
      </c>
      <c r="B18" s="287">
        <v>0.3631712962962963</v>
      </c>
      <c r="C18" s="244">
        <v>0.36805555555555558</v>
      </c>
      <c r="D18" s="244">
        <v>0.37527777777777777</v>
      </c>
      <c r="E18" s="244" t="str">
        <f>VLOOKUP(A18,Inscription!A:N,8)</f>
        <v>DEVLIEGER</v>
      </c>
      <c r="F18" s="244" t="str">
        <f>VLOOKUP(A18,Inscription!A:N,9)</f>
        <v>THOMAS</v>
      </c>
      <c r="G18" s="2" t="s">
        <v>971</v>
      </c>
      <c r="H18" s="2" t="s">
        <v>628</v>
      </c>
      <c r="J18" t="s">
        <v>281</v>
      </c>
      <c r="K18" s="244">
        <f t="shared" si="0"/>
        <v>7.2222222222221855E-3</v>
      </c>
      <c r="L18" s="453">
        <v>11</v>
      </c>
      <c r="M18" s="453">
        <v>2</v>
      </c>
      <c r="N18" s="453">
        <v>109</v>
      </c>
      <c r="O18" s="500">
        <f t="shared" si="1"/>
        <v>0.50185185185185177</v>
      </c>
      <c r="P18" s="500">
        <v>0.86990740740740735</v>
      </c>
      <c r="Q18" s="453">
        <v>110</v>
      </c>
      <c r="R18" s="500">
        <f t="shared" si="2"/>
        <v>3.3564814814823762E-4</v>
      </c>
      <c r="S18" s="500">
        <v>0.87024305555555559</v>
      </c>
      <c r="T18" s="453">
        <v>113</v>
      </c>
      <c r="U18" s="500">
        <f t="shared" si="3"/>
        <v>6.3657407407402555E-4</v>
      </c>
      <c r="V18" s="500">
        <v>0.87087962962962961</v>
      </c>
      <c r="W18" s="453">
        <v>114</v>
      </c>
      <c r="X18" s="500">
        <f t="shared" si="4"/>
        <v>6.1342592592583678E-4</v>
      </c>
      <c r="Y18" s="500">
        <v>0.87149305555555545</v>
      </c>
      <c r="Z18" s="453">
        <v>115</v>
      </c>
      <c r="AA18" s="500">
        <f t="shared" si="11"/>
        <v>6.7129629629636423E-4</v>
      </c>
      <c r="AB18" s="500">
        <v>0.87216435185185182</v>
      </c>
      <c r="AC18" s="453">
        <v>117</v>
      </c>
      <c r="AD18" s="500">
        <f t="shared" si="5"/>
        <v>9.3750000000003553E-4</v>
      </c>
      <c r="AE18" s="500">
        <v>0.87310185185185185</v>
      </c>
      <c r="AF18" s="453">
        <v>123</v>
      </c>
      <c r="AG18" s="500">
        <f t="shared" si="6"/>
        <v>1.4467592592591894E-3</v>
      </c>
      <c r="AH18" s="500">
        <v>0.87454861111111104</v>
      </c>
      <c r="AI18" s="453">
        <v>126</v>
      </c>
      <c r="AJ18" s="500">
        <f t="shared" si="7"/>
        <v>3.3564814814823762E-4</v>
      </c>
      <c r="AK18" s="500">
        <v>0.87488425925925928</v>
      </c>
      <c r="AL18" s="453">
        <v>127</v>
      </c>
      <c r="AM18" s="500">
        <f t="shared" si="8"/>
        <v>2.6620370370378232E-4</v>
      </c>
      <c r="AN18" s="500">
        <v>0.87515046296296306</v>
      </c>
      <c r="AO18" s="453">
        <v>128</v>
      </c>
      <c r="AP18" s="500">
        <f t="shared" si="9"/>
        <v>4.5138888888873741E-4</v>
      </c>
      <c r="AQ18" s="500">
        <v>0.8756018518518518</v>
      </c>
      <c r="AR18" s="453">
        <v>99</v>
      </c>
      <c r="AS18" s="500">
        <f t="shared" si="10"/>
        <v>2.4305555555559355E-4</v>
      </c>
      <c r="AT18" s="500">
        <v>0.87584490740740739</v>
      </c>
    </row>
    <row r="19" spans="1:49" x14ac:dyDescent="0.25">
      <c r="A19" s="2">
        <v>1001990</v>
      </c>
      <c r="B19" s="287">
        <v>0.3630902777777778</v>
      </c>
      <c r="C19" s="244">
        <v>0.36805555555555558</v>
      </c>
      <c r="D19" s="244">
        <v>0.37533564814814818</v>
      </c>
      <c r="E19" s="244" t="str">
        <f>VLOOKUP(A19,Inscription!A:N,8)</f>
        <v>THENOZ</v>
      </c>
      <c r="F19" s="244" t="str">
        <f>VLOOKUP(A19,Inscription!A:N,9)</f>
        <v>ARNAUD</v>
      </c>
      <c r="G19" s="2" t="s">
        <v>969</v>
      </c>
      <c r="H19" s="2" t="s">
        <v>624</v>
      </c>
      <c r="J19" t="s">
        <v>11</v>
      </c>
      <c r="K19" s="244">
        <f t="shared" si="0"/>
        <v>7.2800925925926019E-3</v>
      </c>
      <c r="L19" s="453">
        <v>11</v>
      </c>
      <c r="M19" s="453">
        <v>2</v>
      </c>
      <c r="N19" s="453">
        <v>104</v>
      </c>
      <c r="O19" s="500">
        <f t="shared" si="1"/>
        <v>1.4699074074073781E-3</v>
      </c>
      <c r="P19" s="500">
        <v>0.36952546296296296</v>
      </c>
      <c r="Q19" s="453">
        <v>110</v>
      </c>
      <c r="R19" s="500">
        <f t="shared" si="2"/>
        <v>5.9027777777775903E-4</v>
      </c>
      <c r="S19" s="500">
        <v>0.37011574074074072</v>
      </c>
      <c r="T19" s="453">
        <v>112</v>
      </c>
      <c r="U19" s="500">
        <f t="shared" si="3"/>
        <v>7.4074074074076401E-4</v>
      </c>
      <c r="V19" s="500">
        <v>0.37085648148148148</v>
      </c>
      <c r="W19" s="453">
        <v>114</v>
      </c>
      <c r="X19" s="500">
        <f t="shared" si="4"/>
        <v>4.2824074074071516E-4</v>
      </c>
      <c r="Y19" s="500">
        <v>0.3712847222222222</v>
      </c>
      <c r="Z19" s="453">
        <v>115</v>
      </c>
      <c r="AA19" s="500">
        <f t="shared" si="11"/>
        <v>8.1018518518521931E-4</v>
      </c>
      <c r="AB19" s="500">
        <v>0.37209490740740742</v>
      </c>
      <c r="AC19" s="453">
        <v>117</v>
      </c>
      <c r="AD19" s="500">
        <f t="shared" si="5"/>
        <v>6.2499999999998668E-4</v>
      </c>
      <c r="AE19" s="500">
        <v>0.3727199074074074</v>
      </c>
      <c r="AF19" s="453">
        <v>123</v>
      </c>
      <c r="AG19" s="500">
        <f t="shared" si="6"/>
        <v>1.5625000000000222E-3</v>
      </c>
      <c r="AH19" s="500">
        <v>0.37428240740740742</v>
      </c>
      <c r="AI19" s="453">
        <v>126</v>
      </c>
      <c r="AJ19" s="500">
        <f t="shared" si="7"/>
        <v>6.5972222222221433E-4</v>
      </c>
      <c r="AK19" s="500">
        <v>0.37494212962962964</v>
      </c>
      <c r="AL19" s="453">
        <v>127</v>
      </c>
      <c r="AM19" s="500">
        <f t="shared" si="8"/>
        <v>2.4305555555559355E-4</v>
      </c>
      <c r="AN19" s="500">
        <v>0.37518518518518523</v>
      </c>
      <c r="AO19" s="453">
        <v>128</v>
      </c>
      <c r="AP19" s="500">
        <f t="shared" si="9"/>
        <v>4.3981481481480955E-4</v>
      </c>
      <c r="AQ19" s="500">
        <v>0.37562500000000004</v>
      </c>
      <c r="AR19" s="453">
        <v>99</v>
      </c>
      <c r="AS19" s="500">
        <f t="shared" si="10"/>
        <v>2.5462962962957691E-4</v>
      </c>
      <c r="AT19" s="500">
        <v>0.37587962962962962</v>
      </c>
    </row>
    <row r="20" spans="1:49" x14ac:dyDescent="0.25">
      <c r="A20" s="2">
        <v>1020715</v>
      </c>
      <c r="B20" s="287">
        <v>0.3633912037037037</v>
      </c>
      <c r="C20" s="244">
        <v>0.36805555555555558</v>
      </c>
      <c r="D20" s="244">
        <v>0.37624999999999997</v>
      </c>
      <c r="E20" s="244" t="str">
        <f>VLOOKUP(A20,Inscription!A:N,8)</f>
        <v>LEMONIER</v>
      </c>
      <c r="F20" s="244" t="str">
        <f>VLOOKUP(A20,Inscription!A:N,9)</f>
        <v>VASSILY</v>
      </c>
      <c r="G20" s="2" t="s">
        <v>972</v>
      </c>
      <c r="H20" s="2" t="s">
        <v>630</v>
      </c>
      <c r="J20" t="s">
        <v>281</v>
      </c>
      <c r="K20" s="244">
        <f t="shared" si="0"/>
        <v>8.1944444444443931E-3</v>
      </c>
      <c r="L20" s="453">
        <v>11</v>
      </c>
      <c r="M20" s="453">
        <v>2</v>
      </c>
      <c r="N20" s="453">
        <v>109</v>
      </c>
      <c r="O20" s="500">
        <f t="shared" si="1"/>
        <v>1.8287037037036935E-3</v>
      </c>
      <c r="P20" s="500">
        <v>0.36988425925925927</v>
      </c>
      <c r="Q20" s="453">
        <v>110</v>
      </c>
      <c r="R20" s="500">
        <f t="shared" si="2"/>
        <v>3.4722222222222099E-4</v>
      </c>
      <c r="S20" s="500">
        <v>0.37023148148148149</v>
      </c>
      <c r="T20" s="453">
        <v>113</v>
      </c>
      <c r="U20" s="500">
        <f t="shared" si="3"/>
        <v>6.2499999999998668E-4</v>
      </c>
      <c r="V20" s="500">
        <v>0.37085648148148148</v>
      </c>
      <c r="W20" s="453">
        <v>114</v>
      </c>
      <c r="X20" s="500">
        <f t="shared" si="4"/>
        <v>5.9027777777775903E-4</v>
      </c>
      <c r="Y20" s="500">
        <v>0.37144675925925924</v>
      </c>
      <c r="Z20" s="453">
        <v>115</v>
      </c>
      <c r="AA20" s="500">
        <f t="shared" si="11"/>
        <v>6.7129629629636423E-4</v>
      </c>
      <c r="AB20" s="500">
        <v>0.3721180555555556</v>
      </c>
      <c r="AC20" s="453">
        <v>118</v>
      </c>
      <c r="AD20" s="500">
        <f t="shared" si="5"/>
        <v>3.0092592592589895E-4</v>
      </c>
      <c r="AE20" s="500">
        <v>0.3724189814814815</v>
      </c>
      <c r="AF20" s="453">
        <v>120</v>
      </c>
      <c r="AG20" s="500">
        <f t="shared" si="6"/>
        <v>1.0532407407407018E-3</v>
      </c>
      <c r="AH20" s="500">
        <v>0.37347222222222221</v>
      </c>
      <c r="AI20" s="453">
        <v>126</v>
      </c>
      <c r="AJ20" s="500">
        <f t="shared" si="7"/>
        <v>7.1759259259263075E-4</v>
      </c>
      <c r="AK20" s="500">
        <v>0.37418981481481484</v>
      </c>
      <c r="AL20" s="453">
        <v>127</v>
      </c>
      <c r="AM20" s="500">
        <f t="shared" si="8"/>
        <v>3.3564814814818211E-4</v>
      </c>
      <c r="AN20" s="500">
        <v>0.37452546296296302</v>
      </c>
      <c r="AO20" s="453">
        <v>128</v>
      </c>
      <c r="AP20" s="500">
        <f t="shared" si="9"/>
        <v>4.5138888888884843E-4</v>
      </c>
      <c r="AQ20" s="500">
        <v>0.37497685185185187</v>
      </c>
      <c r="AR20" s="453">
        <v>99</v>
      </c>
      <c r="AS20" s="500">
        <f t="shared" si="10"/>
        <v>2.3148148148149916E-4</v>
      </c>
      <c r="AT20" s="500">
        <v>0.37520833333333337</v>
      </c>
    </row>
    <row r="21" spans="1:49" x14ac:dyDescent="0.25">
      <c r="A21" s="2">
        <v>2039908</v>
      </c>
      <c r="B21" s="287">
        <v>0.35951388888888891</v>
      </c>
      <c r="C21" s="244">
        <v>0.3611111111111111</v>
      </c>
      <c r="D21" s="244">
        <v>0.37626157407407407</v>
      </c>
      <c r="E21" s="244" t="str">
        <f>VLOOKUP(A21,Inscription!A:N,8)</f>
        <v>NATHAN</v>
      </c>
      <c r="F21" s="244" t="str">
        <f>VLOOKUP(A21,Inscription!A:N,9)</f>
        <v>LOUISE</v>
      </c>
      <c r="G21" s="2" t="s">
        <v>968</v>
      </c>
      <c r="H21" s="2" t="s">
        <v>584</v>
      </c>
      <c r="J21" t="s">
        <v>11</v>
      </c>
      <c r="K21" s="244">
        <f t="shared" si="0"/>
        <v>1.5150462962962963E-2</v>
      </c>
      <c r="L21" s="453">
        <v>11</v>
      </c>
      <c r="M21" s="453">
        <v>4</v>
      </c>
      <c r="N21" s="453">
        <v>102</v>
      </c>
      <c r="O21" s="500">
        <f t="shared" si="1"/>
        <v>1.6666666666667052E-3</v>
      </c>
      <c r="P21" s="500">
        <v>0.36277777777777781</v>
      </c>
      <c r="Q21" s="453">
        <v>104</v>
      </c>
      <c r="R21" s="500">
        <f t="shared" si="2"/>
        <v>3.0092592592589895E-4</v>
      </c>
      <c r="S21" s="500">
        <v>0.36307870370370371</v>
      </c>
      <c r="T21" s="453">
        <v>106</v>
      </c>
      <c r="U21" s="500">
        <f t="shared" si="3"/>
        <v>6.0185185185185341E-4</v>
      </c>
      <c r="V21" s="500">
        <v>0.36368055555555556</v>
      </c>
      <c r="W21" s="453">
        <v>109</v>
      </c>
      <c r="X21" s="500">
        <f t="shared" si="4"/>
        <v>1.631944444444422E-3</v>
      </c>
      <c r="Y21" s="500">
        <v>0.36531249999999998</v>
      </c>
      <c r="Z21" s="453">
        <v>111</v>
      </c>
      <c r="AA21" s="500">
        <f t="shared" si="11"/>
        <v>1.782407407407427E-3</v>
      </c>
      <c r="AB21" s="500">
        <v>0.36709490740740741</v>
      </c>
      <c r="AC21" s="453">
        <v>122</v>
      </c>
      <c r="AD21" s="500">
        <f t="shared" si="5"/>
        <v>2.9976851851851727E-3</v>
      </c>
      <c r="AE21" s="500">
        <v>0.37009259259259258</v>
      </c>
      <c r="AF21" s="453">
        <v>121</v>
      </c>
      <c r="AG21" s="500">
        <f t="shared" si="6"/>
        <v>1.3425925925926174E-3</v>
      </c>
      <c r="AH21" s="500">
        <v>0.3714351851851852</v>
      </c>
      <c r="AI21" s="453">
        <v>120</v>
      </c>
      <c r="AJ21" s="500">
        <f t="shared" si="7"/>
        <v>3.0092592592589895E-4</v>
      </c>
      <c r="AK21" s="500">
        <v>0.3717361111111111</v>
      </c>
      <c r="AL21" s="453">
        <v>126</v>
      </c>
      <c r="AM21" s="500">
        <f t="shared" si="8"/>
        <v>2.0370370370370594E-3</v>
      </c>
      <c r="AN21" s="500">
        <v>0.37377314814814816</v>
      </c>
      <c r="AO21" s="453">
        <v>128</v>
      </c>
      <c r="AP21" s="500">
        <f t="shared" si="9"/>
        <v>2.2916666666666918E-3</v>
      </c>
      <c r="AQ21" s="500">
        <v>0.37606481481481485</v>
      </c>
      <c r="AR21" s="453">
        <v>99</v>
      </c>
      <c r="AS21" s="500">
        <f t="shared" si="10"/>
        <v>4.2824074074065965E-4</v>
      </c>
      <c r="AT21" s="500">
        <v>0.37649305555555551</v>
      </c>
    </row>
    <row r="22" spans="1:49" x14ac:dyDescent="0.25">
      <c r="A22" s="2">
        <v>2039904</v>
      </c>
      <c r="B22" s="287">
        <v>0.37013888888888885</v>
      </c>
      <c r="C22" s="244">
        <v>0.3611111111111111</v>
      </c>
      <c r="D22" s="244">
        <v>0.37660879629629629</v>
      </c>
      <c r="E22" s="244" t="str">
        <f>VLOOKUP(A22,Inscription!A:N,8)</f>
        <v>FRONTY</v>
      </c>
      <c r="F22" s="244" t="str">
        <f>VLOOKUP(A22,Inscription!A:N,9)</f>
        <v>THOMAS</v>
      </c>
      <c r="G22" s="2" t="s">
        <v>965</v>
      </c>
      <c r="H22" s="2" t="s">
        <v>601</v>
      </c>
      <c r="J22" t="s">
        <v>11</v>
      </c>
      <c r="K22" s="244">
        <f t="shared" si="0"/>
        <v>1.5497685185185184E-2</v>
      </c>
      <c r="L22" s="453">
        <v>11</v>
      </c>
      <c r="M22" s="453">
        <v>2</v>
      </c>
      <c r="N22" s="453">
        <v>102</v>
      </c>
      <c r="O22" s="500">
        <f t="shared" si="1"/>
        <v>1.0358796296296324E-2</v>
      </c>
      <c r="P22" s="500">
        <v>0.37146990740740743</v>
      </c>
      <c r="Q22" s="453">
        <v>104</v>
      </c>
      <c r="R22" s="500">
        <f t="shared" si="2"/>
        <v>2.8935185185186008E-4</v>
      </c>
      <c r="S22" s="500">
        <v>0.37175925925925929</v>
      </c>
      <c r="T22" s="453">
        <v>106</v>
      </c>
      <c r="U22" s="500">
        <f t="shared" si="3"/>
        <v>5.9027777777775903E-4</v>
      </c>
      <c r="V22" s="500">
        <v>0.37234953703703705</v>
      </c>
      <c r="W22" s="453">
        <v>109</v>
      </c>
      <c r="X22" s="500">
        <f t="shared" si="4"/>
        <v>1.7361111111108274E-4</v>
      </c>
      <c r="Y22" s="500">
        <v>0.37252314814814813</v>
      </c>
      <c r="Z22" s="453">
        <v>111</v>
      </c>
      <c r="AA22" s="500">
        <f t="shared" si="11"/>
        <v>1.0763888888888906E-3</v>
      </c>
      <c r="AB22" s="500">
        <v>0.37359953703703702</v>
      </c>
      <c r="AC22" s="453">
        <v>122</v>
      </c>
      <c r="AD22" s="500">
        <f t="shared" si="5"/>
        <v>4.745370370370372E-4</v>
      </c>
      <c r="AE22" s="500">
        <v>0.37407407407407406</v>
      </c>
      <c r="AF22" s="453">
        <v>124</v>
      </c>
      <c r="AG22" s="500">
        <f t="shared" si="6"/>
        <v>1.3657407407407507E-3</v>
      </c>
      <c r="AH22" s="500">
        <v>0.37543981481481481</v>
      </c>
      <c r="AI22" s="453">
        <v>125</v>
      </c>
      <c r="AJ22" s="500">
        <f t="shared" si="7"/>
        <v>8.1018518518494176E-5</v>
      </c>
      <c r="AK22" s="500">
        <v>0.3755208333333333</v>
      </c>
      <c r="AL22" s="453">
        <v>126</v>
      </c>
      <c r="AM22" s="500">
        <f t="shared" si="8"/>
        <v>4.5138888888890394E-4</v>
      </c>
      <c r="AN22" s="500">
        <v>0.37597222222222221</v>
      </c>
      <c r="AO22" s="453">
        <v>128</v>
      </c>
      <c r="AP22" s="500">
        <f t="shared" si="9"/>
        <v>8.796296296296191E-4</v>
      </c>
      <c r="AQ22" s="500">
        <v>0.37685185185185183</v>
      </c>
      <c r="AR22" s="453">
        <v>99</v>
      </c>
      <c r="AS22" s="500">
        <f t="shared" si="10"/>
        <v>3.2407407407408773E-4</v>
      </c>
      <c r="AT22" s="500">
        <v>0.37717592592592591</v>
      </c>
    </row>
    <row r="23" spans="1:49" x14ac:dyDescent="0.25">
      <c r="A23" s="2">
        <v>2122188</v>
      </c>
      <c r="B23" s="287">
        <v>0.36344907407407406</v>
      </c>
      <c r="C23" s="244">
        <v>0.36805555555555558</v>
      </c>
      <c r="D23" s="244">
        <v>0.37684027777777779</v>
      </c>
      <c r="E23" s="244" t="str">
        <f>VLOOKUP(A23,Inscription!A:N,8)</f>
        <v>GAILLY</v>
      </c>
      <c r="F23" s="244" t="str">
        <f>VLOOKUP(A23,Inscription!A:N,9)</f>
        <v>TOBIAS</v>
      </c>
      <c r="G23" s="2" t="s">
        <v>970</v>
      </c>
      <c r="H23" s="2" t="s">
        <v>614</v>
      </c>
      <c r="J23" t="s">
        <v>11</v>
      </c>
      <c r="K23" s="244">
        <f t="shared" si="0"/>
        <v>8.7847222222222077E-3</v>
      </c>
      <c r="L23" s="453">
        <v>11</v>
      </c>
      <c r="M23" s="453">
        <v>3</v>
      </c>
      <c r="N23" s="453">
        <v>104</v>
      </c>
      <c r="O23" s="500">
        <f t="shared" si="1"/>
        <v>1.4004629629629228E-3</v>
      </c>
      <c r="P23" s="500">
        <v>0.3694560185185185</v>
      </c>
      <c r="Q23" s="453">
        <v>110</v>
      </c>
      <c r="R23" s="500">
        <f t="shared" si="2"/>
        <v>6.3657407407408106E-4</v>
      </c>
      <c r="S23" s="500">
        <v>0.37009259259259258</v>
      </c>
      <c r="T23" s="453">
        <v>112</v>
      </c>
      <c r="U23" s="500">
        <f t="shared" si="3"/>
        <v>7.5231481481480289E-4</v>
      </c>
      <c r="V23" s="500">
        <v>0.37084490740740739</v>
      </c>
      <c r="W23" s="453">
        <v>114</v>
      </c>
      <c r="X23" s="500">
        <f t="shared" si="4"/>
        <v>3.7037037037035425E-4</v>
      </c>
      <c r="Y23" s="500">
        <v>0.37121527777777774</v>
      </c>
      <c r="Z23" s="453">
        <v>115</v>
      </c>
      <c r="AA23" s="500">
        <f t="shared" si="11"/>
        <v>7.4074074074076401E-4</v>
      </c>
      <c r="AB23" s="500">
        <v>0.37195601851851851</v>
      </c>
      <c r="AC23" s="453">
        <v>118</v>
      </c>
      <c r="AD23" s="500">
        <f t="shared" si="5"/>
        <v>4.0509259259263741E-4</v>
      </c>
      <c r="AE23" s="500">
        <v>0.37236111111111114</v>
      </c>
      <c r="AF23" s="453">
        <v>120</v>
      </c>
      <c r="AG23" s="500">
        <f t="shared" si="6"/>
        <v>1.238425925925879E-3</v>
      </c>
      <c r="AH23" s="500">
        <v>0.37359953703703702</v>
      </c>
      <c r="AI23" s="453">
        <v>126</v>
      </c>
      <c r="AJ23" s="500">
        <f t="shared" si="7"/>
        <v>2.8240740740740344E-3</v>
      </c>
      <c r="AK23" s="500">
        <v>0.37642361111111106</v>
      </c>
      <c r="AL23" s="453">
        <v>127</v>
      </c>
      <c r="AM23" s="500">
        <f t="shared" si="8"/>
        <v>2.6620370370372681E-4</v>
      </c>
      <c r="AN23" s="500">
        <v>0.37668981481481478</v>
      </c>
      <c r="AO23" s="453">
        <v>128</v>
      </c>
      <c r="AP23" s="500">
        <f t="shared" si="9"/>
        <v>3.9351851851859854E-4</v>
      </c>
      <c r="AQ23" s="500">
        <v>0.37708333333333338</v>
      </c>
      <c r="AR23" s="453">
        <v>99</v>
      </c>
      <c r="AS23" s="500">
        <f t="shared" si="10"/>
        <v>2.4305555555553804E-4</v>
      </c>
      <c r="AT23" s="500">
        <v>0.37732638888888892</v>
      </c>
    </row>
    <row r="24" spans="1:49" x14ac:dyDescent="0.25">
      <c r="A24" s="2">
        <v>2311181</v>
      </c>
      <c r="B24" s="287">
        <v>0.3636921296296296</v>
      </c>
      <c r="C24" s="244">
        <v>0.36805555555555558</v>
      </c>
      <c r="D24" s="244">
        <v>0.37702546296296297</v>
      </c>
      <c r="E24" s="244" t="str">
        <f>VLOOKUP(A24,Inscription!A:N,8)</f>
        <v>BELLECOURT</v>
      </c>
      <c r="F24" s="244" t="str">
        <f>VLOOKUP(A24,Inscription!A:N,9)</f>
        <v>LOIC</v>
      </c>
      <c r="G24" s="2" t="s">
        <v>971</v>
      </c>
      <c r="H24" s="2" t="s">
        <v>612</v>
      </c>
      <c r="J24" t="s">
        <v>240</v>
      </c>
      <c r="K24" s="244">
        <f t="shared" si="0"/>
        <v>8.9699074074073848E-3</v>
      </c>
      <c r="L24" s="453">
        <v>11</v>
      </c>
      <c r="M24" s="453">
        <v>3</v>
      </c>
      <c r="N24" s="453">
        <v>109</v>
      </c>
      <c r="O24" s="500">
        <f t="shared" si="1"/>
        <v>2.0717592592592315E-3</v>
      </c>
      <c r="P24" s="500">
        <v>0.37012731481481481</v>
      </c>
      <c r="Q24" s="453">
        <v>110</v>
      </c>
      <c r="R24" s="500">
        <f t="shared" si="2"/>
        <v>4.3981481481480955E-4</v>
      </c>
      <c r="S24" s="500">
        <v>0.37056712962962962</v>
      </c>
      <c r="T24" s="453">
        <v>113</v>
      </c>
      <c r="U24" s="500">
        <f t="shared" si="3"/>
        <v>7.8703703703703054E-4</v>
      </c>
      <c r="V24" s="500">
        <v>0.37135416666666665</v>
      </c>
      <c r="W24" s="453">
        <v>114</v>
      </c>
      <c r="X24" s="500">
        <f t="shared" si="4"/>
        <v>8.4490740740744696E-4</v>
      </c>
      <c r="Y24" s="500">
        <v>0.3721990740740741</v>
      </c>
      <c r="Z24" s="453">
        <v>115</v>
      </c>
      <c r="AA24" s="500">
        <f t="shared" si="11"/>
        <v>9.8379629629624654E-4</v>
      </c>
      <c r="AB24" s="500">
        <v>0.37318287037037035</v>
      </c>
      <c r="AC24" s="453">
        <v>117</v>
      </c>
      <c r="AD24" s="500">
        <f t="shared" si="5"/>
        <v>8.796296296296191E-4</v>
      </c>
      <c r="AE24" s="500">
        <v>0.37406249999999996</v>
      </c>
      <c r="AF24" s="453">
        <v>123</v>
      </c>
      <c r="AG24" s="500">
        <f t="shared" si="6"/>
        <v>1.7592592592592937E-3</v>
      </c>
      <c r="AH24" s="500">
        <v>0.37582175925925926</v>
      </c>
      <c r="AI24" s="453">
        <v>126</v>
      </c>
      <c r="AJ24" s="500">
        <f t="shared" si="7"/>
        <v>3.8194444444439313E-4</v>
      </c>
      <c r="AK24" s="500">
        <v>0.37620370370370365</v>
      </c>
      <c r="AL24" s="453">
        <v>127</v>
      </c>
      <c r="AM24" s="500">
        <f t="shared" si="8"/>
        <v>4.166666666667318E-4</v>
      </c>
      <c r="AN24" s="500">
        <v>0.37662037037037038</v>
      </c>
      <c r="AO24" s="453">
        <v>128</v>
      </c>
      <c r="AP24" s="500">
        <f t="shared" si="9"/>
        <v>5.6712962962962576E-4</v>
      </c>
      <c r="AQ24" s="500">
        <v>0.37718750000000001</v>
      </c>
      <c r="AR24" s="453">
        <v>99</v>
      </c>
      <c r="AS24" s="500">
        <f t="shared" si="10"/>
        <v>3.3564814814818211E-4</v>
      </c>
      <c r="AT24" s="500">
        <v>0.37752314814814819</v>
      </c>
    </row>
    <row r="25" spans="1:49" x14ac:dyDescent="0.25">
      <c r="A25" s="2">
        <v>1020718</v>
      </c>
      <c r="B25" s="287">
        <v>0.36335648148148153</v>
      </c>
      <c r="C25" s="244">
        <v>0.36805555555555558</v>
      </c>
      <c r="D25" s="244">
        <v>0.37717592592592591</v>
      </c>
      <c r="E25" s="244" t="str">
        <f>VLOOKUP(A25,Inscription!A:N,8)</f>
        <v>BADOR</v>
      </c>
      <c r="F25" s="244" t="str">
        <f>VLOOKUP(A25,Inscription!A:N,9)</f>
        <v>JEANNE</v>
      </c>
      <c r="G25" s="2" t="s">
        <v>969</v>
      </c>
      <c r="H25" s="2" t="s">
        <v>608</v>
      </c>
      <c r="J25" t="s">
        <v>281</v>
      </c>
      <c r="K25" s="244">
        <f t="shared" si="0"/>
        <v>9.1203703703703343E-3</v>
      </c>
      <c r="L25" s="453">
        <v>12</v>
      </c>
      <c r="M25" s="453">
        <v>3</v>
      </c>
      <c r="N25" s="453">
        <v>104</v>
      </c>
      <c r="O25" s="500">
        <f t="shared" si="1"/>
        <v>1.4467592592592449E-3</v>
      </c>
      <c r="P25" s="500">
        <v>0.36950231481481483</v>
      </c>
      <c r="Q25" s="453">
        <v>110</v>
      </c>
      <c r="R25" s="500">
        <f t="shared" si="2"/>
        <v>7.6388888888884177E-4</v>
      </c>
      <c r="S25" s="500">
        <v>0.37026620370370367</v>
      </c>
      <c r="T25" s="506">
        <v>113</v>
      </c>
      <c r="U25" s="500">
        <f t="shared" si="3"/>
        <v>1.1226851851852682E-3</v>
      </c>
      <c r="V25" s="500">
        <v>0.37138888888888894</v>
      </c>
      <c r="W25" s="453">
        <v>112</v>
      </c>
      <c r="X25" s="500">
        <f t="shared" si="4"/>
        <v>2.8935185185186008E-4</v>
      </c>
      <c r="Y25" s="500">
        <v>0.3716782407407408</v>
      </c>
      <c r="Z25" s="305">
        <v>114</v>
      </c>
      <c r="AA25" s="500">
        <f t="shared" si="11"/>
        <v>4.9768518518511495E-4</v>
      </c>
      <c r="AB25" s="500">
        <v>0.37217592592592591</v>
      </c>
      <c r="AC25" s="453">
        <v>115</v>
      </c>
      <c r="AD25" s="500">
        <f t="shared" si="5"/>
        <v>1.0185185185185297E-3</v>
      </c>
      <c r="AE25" s="500">
        <v>0.37319444444444444</v>
      </c>
      <c r="AF25" s="453">
        <v>117</v>
      </c>
      <c r="AG25" s="500">
        <f t="shared" si="6"/>
        <v>7.7546296296299166E-4</v>
      </c>
      <c r="AH25" s="500">
        <v>0.37396990740740743</v>
      </c>
      <c r="AI25" s="453">
        <v>123</v>
      </c>
      <c r="AJ25" s="500">
        <f t="shared" si="7"/>
        <v>2.1064814814814592E-3</v>
      </c>
      <c r="AK25" s="500">
        <v>0.37607638888888889</v>
      </c>
      <c r="AL25" s="453">
        <v>126</v>
      </c>
      <c r="AM25" s="500">
        <f t="shared" si="8"/>
        <v>3.2407407407408773E-4</v>
      </c>
      <c r="AN25" s="500">
        <v>0.37640046296296298</v>
      </c>
      <c r="AO25" s="453">
        <v>127</v>
      </c>
      <c r="AP25" s="500">
        <f t="shared" si="9"/>
        <v>4.3981481481480955E-4</v>
      </c>
      <c r="AQ25" s="500">
        <v>0.37684027777777779</v>
      </c>
      <c r="AR25" s="453">
        <v>128</v>
      </c>
      <c r="AS25" s="500">
        <f t="shared" si="10"/>
        <v>5.7870370370366464E-4</v>
      </c>
      <c r="AT25" s="500">
        <v>0.37741898148148145</v>
      </c>
      <c r="AU25" s="453">
        <v>99</v>
      </c>
      <c r="AV25" s="500">
        <f>AW25-AT25</f>
        <v>2.8935185185186008E-4</v>
      </c>
      <c r="AW25" s="500">
        <v>0.37770833333333331</v>
      </c>
    </row>
    <row r="26" spans="1:49" x14ac:dyDescent="0.25">
      <c r="A26" s="2">
        <v>1020708</v>
      </c>
      <c r="B26" s="287">
        <v>0.3684837962962963</v>
      </c>
      <c r="C26" s="244">
        <v>0.3611111111111111</v>
      </c>
      <c r="D26" s="244">
        <v>0.37834490740740739</v>
      </c>
      <c r="E26" s="244" t="str">
        <f>VLOOKUP(A26,Inscription!A:N,8)</f>
        <v>LION</v>
      </c>
      <c r="F26" s="244" t="str">
        <f>VLOOKUP(A26,Inscription!A:N,9)</f>
        <v>CYPRIEN</v>
      </c>
      <c r="G26" s="2" t="s">
        <v>965</v>
      </c>
      <c r="H26" s="2" t="s">
        <v>593</v>
      </c>
      <c r="J26" t="s">
        <v>281</v>
      </c>
      <c r="K26" s="244">
        <f t="shared" si="0"/>
        <v>1.7233796296296289E-2</v>
      </c>
      <c r="L26" s="453">
        <v>11</v>
      </c>
      <c r="M26" s="453">
        <v>3</v>
      </c>
      <c r="N26" s="453">
        <v>102</v>
      </c>
      <c r="O26" s="500">
        <f t="shared" si="1"/>
        <v>9.1550925925925619E-3</v>
      </c>
      <c r="P26" s="500">
        <v>0.37026620370370367</v>
      </c>
      <c r="Q26" s="453">
        <v>104</v>
      </c>
      <c r="R26" s="500">
        <f t="shared" si="2"/>
        <v>3.5879629629631538E-4</v>
      </c>
      <c r="S26" s="500">
        <v>0.37062499999999998</v>
      </c>
      <c r="T26" s="453">
        <v>106</v>
      </c>
      <c r="U26" s="500">
        <f t="shared" si="3"/>
        <v>6.4814814814817545E-4</v>
      </c>
      <c r="V26" s="500">
        <v>0.37127314814814816</v>
      </c>
      <c r="W26" s="453">
        <v>109</v>
      </c>
      <c r="X26" s="500">
        <f t="shared" si="4"/>
        <v>3.4722222222222099E-4</v>
      </c>
      <c r="Y26" s="500">
        <v>0.37162037037037038</v>
      </c>
      <c r="Z26" s="453">
        <v>111</v>
      </c>
      <c r="AA26" s="500">
        <f t="shared" si="11"/>
        <v>1.9444444444444153E-3</v>
      </c>
      <c r="AB26" s="500">
        <v>0.37356481481481479</v>
      </c>
      <c r="AC26" s="453">
        <v>122</v>
      </c>
      <c r="AD26" s="500">
        <f t="shared" si="5"/>
        <v>2.025462962962965E-3</v>
      </c>
      <c r="AE26" s="500">
        <v>0.37559027777777776</v>
      </c>
      <c r="AF26" s="453">
        <v>124</v>
      </c>
      <c r="AG26" s="500">
        <f t="shared" si="6"/>
        <v>1.1689814814814792E-3</v>
      </c>
      <c r="AH26" s="500">
        <v>0.37675925925925924</v>
      </c>
      <c r="AI26" s="453">
        <v>125</v>
      </c>
      <c r="AJ26" s="500">
        <f t="shared" si="7"/>
        <v>4.0509259259263741E-4</v>
      </c>
      <c r="AK26" s="500">
        <v>0.37716435185185188</v>
      </c>
      <c r="AL26" s="453">
        <v>126</v>
      </c>
      <c r="AM26" s="500">
        <f t="shared" si="8"/>
        <v>8.2175925925925819E-4</v>
      </c>
      <c r="AN26" s="500">
        <v>0.37798611111111113</v>
      </c>
      <c r="AO26" s="453">
        <v>128</v>
      </c>
      <c r="AP26" s="500">
        <f t="shared" si="9"/>
        <v>7.0601851851853636E-4</v>
      </c>
      <c r="AQ26" s="500">
        <v>0.37869212962962967</v>
      </c>
      <c r="AR26" s="453">
        <v>99</v>
      </c>
      <c r="AS26" s="500">
        <f t="shared" si="10"/>
        <v>2.4305555555553804E-4</v>
      </c>
      <c r="AT26" s="500">
        <v>0.37893518518518521</v>
      </c>
    </row>
    <row r="27" spans="1:49" x14ac:dyDescent="0.25">
      <c r="A27" s="2">
        <v>2150414</v>
      </c>
      <c r="B27" s="287">
        <v>0.36296296296296293</v>
      </c>
      <c r="C27" s="244">
        <v>0.36805555555555558</v>
      </c>
      <c r="D27" s="244">
        <v>0.37929398148148147</v>
      </c>
      <c r="E27" s="244" t="str">
        <f>VLOOKUP(A27,Inscription!A:N,8)</f>
        <v>DUSSAIX</v>
      </c>
      <c r="F27" s="244" t="str">
        <f>VLOOKUP(A27,Inscription!A:N,9)</f>
        <v>MARGAUX</v>
      </c>
      <c r="G27" s="2" t="s">
        <v>970</v>
      </c>
      <c r="H27" s="2" t="s">
        <v>633</v>
      </c>
      <c r="J27" t="s">
        <v>240</v>
      </c>
      <c r="K27" s="244">
        <f t="shared" si="0"/>
        <v>1.1238425925925888E-2</v>
      </c>
      <c r="L27" s="453">
        <v>11</v>
      </c>
      <c r="M27" s="453">
        <v>4</v>
      </c>
      <c r="N27" s="453">
        <v>104</v>
      </c>
      <c r="O27" s="500">
        <f t="shared" si="1"/>
        <v>1.5740740740740056E-3</v>
      </c>
      <c r="P27" s="500">
        <v>0.36962962962962959</v>
      </c>
      <c r="Q27" s="453">
        <v>110</v>
      </c>
      <c r="R27" s="500">
        <f t="shared" si="2"/>
        <v>9.0277777777780788E-4</v>
      </c>
      <c r="S27" s="500">
        <v>0.37053240740740739</v>
      </c>
      <c r="T27" s="453">
        <v>112</v>
      </c>
      <c r="U27" s="500">
        <f t="shared" si="3"/>
        <v>1.2037037037037068E-3</v>
      </c>
      <c r="V27" s="500">
        <v>0.3717361111111111</v>
      </c>
      <c r="W27" s="453">
        <v>114</v>
      </c>
      <c r="X27" s="500">
        <f t="shared" si="4"/>
        <v>4.9768518518517046E-4</v>
      </c>
      <c r="Y27" s="500">
        <v>0.37223379629629627</v>
      </c>
      <c r="Z27" s="453">
        <v>115</v>
      </c>
      <c r="AA27" s="500">
        <f t="shared" si="11"/>
        <v>1.0185185185185297E-3</v>
      </c>
      <c r="AB27" s="500">
        <v>0.3732523148148148</v>
      </c>
      <c r="AC27" s="453">
        <v>118</v>
      </c>
      <c r="AD27" s="500">
        <f t="shared" si="5"/>
        <v>5.3240740740739811E-4</v>
      </c>
      <c r="AE27" s="500">
        <v>0.3737847222222222</v>
      </c>
      <c r="AF27" s="453">
        <v>120</v>
      </c>
      <c r="AG27" s="500">
        <f t="shared" si="6"/>
        <v>2.766203703703729E-3</v>
      </c>
      <c r="AH27" s="500">
        <v>0.37655092592592593</v>
      </c>
      <c r="AI27" s="453">
        <v>126</v>
      </c>
      <c r="AJ27" s="500">
        <f t="shared" si="7"/>
        <v>1.9097222222221877E-3</v>
      </c>
      <c r="AK27" s="500">
        <v>0.37846064814814812</v>
      </c>
      <c r="AL27" s="453">
        <v>127</v>
      </c>
      <c r="AM27" s="500">
        <f t="shared" si="8"/>
        <v>3.9351851851854303E-4</v>
      </c>
      <c r="AN27" s="500">
        <v>0.37885416666666666</v>
      </c>
      <c r="AO27" s="453">
        <v>128</v>
      </c>
      <c r="AP27" s="500">
        <f t="shared" si="9"/>
        <v>6.2499999999998668E-4</v>
      </c>
      <c r="AQ27" s="500">
        <v>0.37947916666666665</v>
      </c>
      <c r="AR27" s="453">
        <v>99</v>
      </c>
      <c r="AS27" s="500">
        <f t="shared" si="10"/>
        <v>3.3564814814818211E-4</v>
      </c>
      <c r="AT27" s="500">
        <v>0.37981481481481483</v>
      </c>
    </row>
    <row r="28" spans="1:49" x14ac:dyDescent="0.25">
      <c r="A28" s="2">
        <v>38514</v>
      </c>
      <c r="B28" s="287">
        <v>0.36328703703703707</v>
      </c>
      <c r="C28" s="244">
        <v>0.36805555555555558</v>
      </c>
      <c r="D28" s="244">
        <v>0.38226851851851856</v>
      </c>
      <c r="E28" s="244" t="str">
        <f>VLOOKUP(A28,Inscription!A:N,8)</f>
        <v>PARISOT</v>
      </c>
      <c r="F28" s="244" t="str">
        <f>VLOOKUP(A28,Inscription!A:N,9)</f>
        <v>MORGANE</v>
      </c>
      <c r="G28" s="2" t="s">
        <v>972</v>
      </c>
      <c r="H28" s="2" t="s">
        <v>610</v>
      </c>
      <c r="J28" t="s">
        <v>281</v>
      </c>
      <c r="K28" s="244">
        <f t="shared" si="0"/>
        <v>1.4212962962962983E-2</v>
      </c>
      <c r="L28" s="453">
        <v>11</v>
      </c>
      <c r="M28" s="453">
        <v>3</v>
      </c>
      <c r="N28" s="453">
        <v>109</v>
      </c>
      <c r="O28" s="500">
        <f t="shared" si="1"/>
        <v>0.5035532407407407</v>
      </c>
      <c r="P28" s="500">
        <v>0.87160879629629628</v>
      </c>
      <c r="Q28" s="453">
        <v>110</v>
      </c>
      <c r="R28" s="500">
        <f t="shared" si="2"/>
        <v>4.5138888888895945E-4</v>
      </c>
      <c r="S28" s="500">
        <v>0.87206018518518524</v>
      </c>
      <c r="T28" s="453">
        <v>113</v>
      </c>
      <c r="U28" s="500">
        <f t="shared" si="3"/>
        <v>1.3773148148147341E-3</v>
      </c>
      <c r="V28" s="500">
        <v>0.87343749999999998</v>
      </c>
      <c r="W28" s="453">
        <v>114</v>
      </c>
      <c r="X28" s="500">
        <f t="shared" si="4"/>
        <v>1.5625000000000222E-3</v>
      </c>
      <c r="Y28" s="500">
        <v>0.875</v>
      </c>
      <c r="Z28" s="453">
        <v>115</v>
      </c>
      <c r="AA28" s="500">
        <f t="shared" si="11"/>
        <v>1.0763888888889461E-3</v>
      </c>
      <c r="AB28" s="500">
        <v>0.87607638888888895</v>
      </c>
      <c r="AC28" s="453">
        <v>118</v>
      </c>
      <c r="AD28" s="500">
        <f t="shared" si="5"/>
        <v>4.0509259259247088E-4</v>
      </c>
      <c r="AE28" s="500">
        <v>0.87648148148148142</v>
      </c>
      <c r="AF28" s="453">
        <v>120</v>
      </c>
      <c r="AG28" s="500">
        <f t="shared" si="6"/>
        <v>2.9745370370370949E-3</v>
      </c>
      <c r="AH28" s="500">
        <v>0.87945601851851851</v>
      </c>
      <c r="AI28" s="453">
        <v>126</v>
      </c>
      <c r="AJ28" s="500">
        <f t="shared" si="7"/>
        <v>1.7361111111111605E-3</v>
      </c>
      <c r="AK28" s="500">
        <v>0.88119212962962967</v>
      </c>
      <c r="AL28" s="453">
        <v>127</v>
      </c>
      <c r="AM28" s="500">
        <f t="shared" si="8"/>
        <v>3.356481481481266E-4</v>
      </c>
      <c r="AN28" s="500">
        <v>0.8815277777777778</v>
      </c>
      <c r="AO28" s="453">
        <v>128</v>
      </c>
      <c r="AP28" s="500">
        <f t="shared" si="9"/>
        <v>6.1342592592583678E-4</v>
      </c>
      <c r="AQ28" s="500">
        <v>0.88214120370370364</v>
      </c>
      <c r="AR28" s="453">
        <v>99</v>
      </c>
      <c r="AS28" s="500">
        <f t="shared" si="10"/>
        <v>2.893518518519711E-4</v>
      </c>
      <c r="AT28" s="500">
        <v>0.88243055555555561</v>
      </c>
    </row>
    <row r="29" spans="1:49" x14ac:dyDescent="0.25">
      <c r="A29" s="2">
        <v>421007</v>
      </c>
      <c r="B29" s="287">
        <v>0.99998842592592585</v>
      </c>
      <c r="C29" s="244">
        <v>0.36805555555555558</v>
      </c>
      <c r="D29" s="244">
        <v>0.38313657407407403</v>
      </c>
      <c r="E29" s="244" t="str">
        <f>VLOOKUP(A29,Inscription!A:N,8)</f>
        <v>DUQUESNE</v>
      </c>
      <c r="F29" s="244" t="str">
        <f>VLOOKUP(A29,Inscription!A:N,9)</f>
        <v>TOM</v>
      </c>
      <c r="G29" s="2" t="s">
        <v>970</v>
      </c>
      <c r="H29" s="2" t="s">
        <v>617</v>
      </c>
      <c r="J29" t="s">
        <v>11</v>
      </c>
      <c r="K29" s="244">
        <f t="shared" si="0"/>
        <v>1.5081018518518452E-2</v>
      </c>
      <c r="L29" s="453">
        <v>11</v>
      </c>
      <c r="M29" s="453">
        <v>5</v>
      </c>
      <c r="N29" s="453">
        <v>104</v>
      </c>
      <c r="O29" s="500">
        <f t="shared" si="1"/>
        <v>0.50835648148148149</v>
      </c>
      <c r="P29" s="500">
        <v>0.87641203703703707</v>
      </c>
      <c r="Q29" s="453">
        <v>110</v>
      </c>
      <c r="R29" s="500">
        <f t="shared" si="2"/>
        <v>6.3657407407413658E-4</v>
      </c>
      <c r="S29" s="500">
        <v>0.87704861111111121</v>
      </c>
      <c r="T29" s="453">
        <v>112</v>
      </c>
      <c r="U29" s="500">
        <f t="shared" si="3"/>
        <v>7.7546296296282513E-4</v>
      </c>
      <c r="V29" s="500">
        <v>0.87782407407407403</v>
      </c>
      <c r="W29" s="453">
        <v>114</v>
      </c>
      <c r="X29" s="500">
        <f t="shared" si="4"/>
        <v>3.9351851851854303E-4</v>
      </c>
      <c r="Y29" s="500">
        <v>0.87821759259259258</v>
      </c>
      <c r="Z29" s="453">
        <v>115</v>
      </c>
      <c r="AA29" s="500">
        <f t="shared" si="11"/>
        <v>1.8402777777777324E-3</v>
      </c>
      <c r="AB29" s="500">
        <v>0.88005787037037031</v>
      </c>
      <c r="AC29" s="453">
        <v>118</v>
      </c>
      <c r="AD29" s="500">
        <f t="shared" si="5"/>
        <v>4.5138888888895945E-4</v>
      </c>
      <c r="AE29" s="500">
        <v>0.88050925925925927</v>
      </c>
      <c r="AF29" s="453">
        <v>120</v>
      </c>
      <c r="AG29" s="500">
        <f t="shared" si="6"/>
        <v>1.3773148148148451E-3</v>
      </c>
      <c r="AH29" s="500">
        <v>0.88188657407407411</v>
      </c>
      <c r="AI29" s="453">
        <v>126</v>
      </c>
      <c r="AJ29" s="500">
        <f t="shared" si="7"/>
        <v>8.796296296296191E-4</v>
      </c>
      <c r="AK29" s="500">
        <v>0.88276620370370373</v>
      </c>
      <c r="AL29" s="453">
        <v>127</v>
      </c>
      <c r="AM29" s="500">
        <f t="shared" si="8"/>
        <v>2.3148148148144365E-4</v>
      </c>
      <c r="AN29" s="500">
        <v>0.88299768518518518</v>
      </c>
      <c r="AO29" s="453">
        <v>128</v>
      </c>
      <c r="AP29" s="500">
        <f t="shared" si="9"/>
        <v>5.9027777777775903E-4</v>
      </c>
      <c r="AQ29" s="500">
        <v>0.88358796296296294</v>
      </c>
      <c r="AR29" s="453">
        <v>99</v>
      </c>
      <c r="AS29" s="500">
        <f t="shared" si="10"/>
        <v>1.8518518518517713E-4</v>
      </c>
      <c r="AT29" s="500">
        <v>0.88377314814814811</v>
      </c>
    </row>
    <row r="30" spans="1:49" x14ac:dyDescent="0.25">
      <c r="A30" s="2">
        <v>243054</v>
      </c>
      <c r="B30" s="287">
        <v>0.87587962962962962</v>
      </c>
      <c r="C30" s="244">
        <v>0.36805555555555558</v>
      </c>
      <c r="D30" s="244">
        <v>0.3833449074074074</v>
      </c>
      <c r="E30" s="244" t="str">
        <f>VLOOKUP(A30,Inscription!A:N,8)</f>
        <v>LEVAUX</v>
      </c>
      <c r="F30" s="244" t="str">
        <f>VLOOKUP(A30,Inscription!A:N,9)</f>
        <v>AGATHE</v>
      </c>
      <c r="G30" s="2" t="s">
        <v>970</v>
      </c>
      <c r="H30" s="2" t="s">
        <v>625</v>
      </c>
      <c r="J30" t="s">
        <v>11</v>
      </c>
      <c r="K30" s="244">
        <f t="shared" si="0"/>
        <v>1.5289351851851818E-2</v>
      </c>
      <c r="L30" s="453">
        <v>11</v>
      </c>
      <c r="M30" s="453">
        <v>6</v>
      </c>
      <c r="N30" s="453">
        <v>104</v>
      </c>
      <c r="O30" s="500">
        <f t="shared" si="1"/>
        <v>0.50906249999999997</v>
      </c>
      <c r="P30" s="500">
        <v>0.87711805555555555</v>
      </c>
      <c r="Q30" s="453">
        <v>110</v>
      </c>
      <c r="R30" s="500">
        <f t="shared" si="2"/>
        <v>7.1759259259263075E-4</v>
      </c>
      <c r="S30" s="500">
        <v>0.87783564814814818</v>
      </c>
      <c r="T30" s="453">
        <v>112</v>
      </c>
      <c r="U30" s="500">
        <f t="shared" si="3"/>
        <v>9.1435185185184675E-4</v>
      </c>
      <c r="V30" s="500">
        <v>0.87875000000000003</v>
      </c>
      <c r="W30" s="453">
        <v>114</v>
      </c>
      <c r="X30" s="500">
        <f t="shared" si="4"/>
        <v>4.8611111111107608E-4</v>
      </c>
      <c r="Y30" s="500">
        <v>0.87923611111111111</v>
      </c>
      <c r="Z30" s="453">
        <v>115</v>
      </c>
      <c r="AA30" s="500">
        <f t="shared" si="11"/>
        <v>7.7546296296293615E-4</v>
      </c>
      <c r="AB30" s="500">
        <v>0.88001157407407404</v>
      </c>
      <c r="AC30" s="453">
        <v>118</v>
      </c>
      <c r="AD30" s="500">
        <f t="shared" si="5"/>
        <v>4.5138888888884843E-4</v>
      </c>
      <c r="AE30" s="500">
        <v>0.88046296296296289</v>
      </c>
      <c r="AF30" s="453">
        <v>120</v>
      </c>
      <c r="AG30" s="500">
        <f t="shared" si="6"/>
        <v>1.3773148148148451E-3</v>
      </c>
      <c r="AH30" s="500">
        <v>0.88184027777777774</v>
      </c>
      <c r="AI30" s="453">
        <v>126</v>
      </c>
      <c r="AJ30" s="500">
        <f t="shared" si="7"/>
        <v>9.8379629629641308E-4</v>
      </c>
      <c r="AK30" s="500">
        <v>0.88282407407407415</v>
      </c>
      <c r="AL30" s="453">
        <v>127</v>
      </c>
      <c r="AM30" s="500">
        <f t="shared" si="8"/>
        <v>3.240740740739767E-4</v>
      </c>
      <c r="AN30" s="500">
        <v>0.88314814814814813</v>
      </c>
      <c r="AO30" s="453">
        <v>128</v>
      </c>
      <c r="AP30" s="500">
        <f t="shared" si="9"/>
        <v>5.555555555556424E-4</v>
      </c>
      <c r="AQ30" s="500">
        <v>0.88370370370370377</v>
      </c>
      <c r="AR30" s="453">
        <v>99</v>
      </c>
      <c r="AS30" s="500">
        <f t="shared" si="10"/>
        <v>2.8935185185174905E-4</v>
      </c>
      <c r="AT30" s="500">
        <v>0.88399305555555552</v>
      </c>
    </row>
    <row r="31" spans="1:49" x14ac:dyDescent="0.25">
      <c r="A31" s="2">
        <v>2037270</v>
      </c>
      <c r="B31" s="287">
        <v>0.36986111111111114</v>
      </c>
      <c r="C31" s="244">
        <v>0.36805555555555558</v>
      </c>
      <c r="D31" s="244">
        <v>0.38354166666666667</v>
      </c>
      <c r="E31" s="244" t="str">
        <f>VLOOKUP(A31,Inscription!A:N,8)</f>
        <v>HENKY</v>
      </c>
      <c r="F31" s="244" t="str">
        <f>VLOOKUP(A31,Inscription!A:N,9)</f>
        <v>EDOUARD</v>
      </c>
      <c r="G31" s="2" t="s">
        <v>972</v>
      </c>
      <c r="H31" s="2" t="s">
        <v>621</v>
      </c>
      <c r="J31" t="s">
        <v>149</v>
      </c>
      <c r="K31" s="244">
        <f t="shared" si="0"/>
        <v>1.5486111111111089E-2</v>
      </c>
      <c r="L31" s="453">
        <v>11</v>
      </c>
      <c r="M31" s="453">
        <v>4</v>
      </c>
      <c r="N31" s="453">
        <v>109</v>
      </c>
      <c r="O31" s="500">
        <f t="shared" si="1"/>
        <v>1.004629629629622E-2</v>
      </c>
      <c r="P31" s="500">
        <v>0.3781018518518518</v>
      </c>
      <c r="Q31" s="453">
        <v>110</v>
      </c>
      <c r="R31" s="500">
        <f t="shared" si="2"/>
        <v>3.3564814814818211E-4</v>
      </c>
      <c r="S31" s="500">
        <v>0.37843749999999998</v>
      </c>
      <c r="T31" s="453">
        <v>113</v>
      </c>
      <c r="U31" s="500">
        <f t="shared" si="3"/>
        <v>7.4074074074076401E-4</v>
      </c>
      <c r="V31" s="500">
        <v>0.37917824074074075</v>
      </c>
      <c r="W31" s="453">
        <v>114</v>
      </c>
      <c r="X31" s="500">
        <f t="shared" si="4"/>
        <v>7.0601851851853636E-4</v>
      </c>
      <c r="Y31" s="500">
        <v>0.37988425925925928</v>
      </c>
      <c r="Z31" s="453">
        <v>115</v>
      </c>
      <c r="AA31" s="500">
        <f t="shared" si="11"/>
        <v>8.9120370370365798E-4</v>
      </c>
      <c r="AB31" s="500">
        <v>0.38077546296296294</v>
      </c>
      <c r="AC31" s="453">
        <v>118</v>
      </c>
      <c r="AD31" s="500">
        <f t="shared" si="5"/>
        <v>4.2824074074077068E-4</v>
      </c>
      <c r="AE31" s="500">
        <v>0.38120370370370371</v>
      </c>
      <c r="AF31" s="453">
        <v>120</v>
      </c>
      <c r="AG31" s="500">
        <f t="shared" si="6"/>
        <v>1.2847222222222565E-3</v>
      </c>
      <c r="AH31" s="500">
        <v>0.38248842592592597</v>
      </c>
      <c r="AI31" s="453">
        <v>126</v>
      </c>
      <c r="AJ31" s="500">
        <f t="shared" si="7"/>
        <v>8.3333333333329707E-4</v>
      </c>
      <c r="AK31" s="500">
        <v>0.38332175925925926</v>
      </c>
      <c r="AL31" s="453">
        <v>127</v>
      </c>
      <c r="AM31" s="500">
        <f t="shared" si="8"/>
        <v>2.5462962962957691E-4</v>
      </c>
      <c r="AN31" s="500">
        <v>0.38357638888888884</v>
      </c>
      <c r="AO31" s="453">
        <v>128</v>
      </c>
      <c r="AP31" s="500">
        <f t="shared" si="9"/>
        <v>3.8194444444450415E-4</v>
      </c>
      <c r="AQ31" s="500">
        <v>0.38395833333333335</v>
      </c>
      <c r="AR31" s="453">
        <v>99</v>
      </c>
      <c r="AS31" s="500">
        <f t="shared" si="10"/>
        <v>2.3148148148149916E-4</v>
      </c>
      <c r="AT31" s="500">
        <v>0.38418981481481485</v>
      </c>
    </row>
    <row r="32" spans="1:49" x14ac:dyDescent="0.25">
      <c r="A32" s="2">
        <v>2147069</v>
      </c>
      <c r="B32" s="287">
        <v>0.37547453703703698</v>
      </c>
      <c r="C32" s="244">
        <v>0.36805555555555558</v>
      </c>
      <c r="D32" s="244">
        <v>0.38377314814814811</v>
      </c>
      <c r="E32" s="244" t="str">
        <f>VLOOKUP(A32,Inscription!A:N,8)</f>
        <v>MESTIVIER</v>
      </c>
      <c r="F32" s="244" t="str">
        <f>VLOOKUP(A32,Inscription!A:N,9)</f>
        <v>LISA</v>
      </c>
      <c r="G32" s="2" t="s">
        <v>969</v>
      </c>
      <c r="H32" s="2" t="s">
        <v>607</v>
      </c>
      <c r="J32" t="s">
        <v>11</v>
      </c>
      <c r="K32" s="244">
        <f t="shared" si="0"/>
        <v>1.5717592592592533E-2</v>
      </c>
      <c r="L32" s="453">
        <v>11</v>
      </c>
      <c r="M32" s="453">
        <v>4</v>
      </c>
      <c r="N32" s="453">
        <v>104</v>
      </c>
      <c r="O32" s="500">
        <f t="shared" si="1"/>
        <v>8.4722222222222143E-3</v>
      </c>
      <c r="P32" s="500">
        <v>0.37652777777777779</v>
      </c>
      <c r="Q32" s="453">
        <v>110</v>
      </c>
      <c r="R32" s="500">
        <f t="shared" si="2"/>
        <v>9.3749999999998002E-4</v>
      </c>
      <c r="S32" s="500">
        <v>0.37746527777777777</v>
      </c>
      <c r="T32" s="453">
        <v>112</v>
      </c>
      <c r="U32" s="500">
        <f t="shared" si="3"/>
        <v>1.1574074074074403E-3</v>
      </c>
      <c r="V32" s="500">
        <v>0.37862268518518521</v>
      </c>
      <c r="W32" s="453">
        <v>114</v>
      </c>
      <c r="X32" s="500">
        <f t="shared" si="4"/>
        <v>6.2499999999998668E-4</v>
      </c>
      <c r="Y32" s="500">
        <v>0.3792476851851852</v>
      </c>
      <c r="Z32" s="453">
        <v>115</v>
      </c>
      <c r="AA32" s="500">
        <f t="shared" si="11"/>
        <v>1.0300925925925686E-3</v>
      </c>
      <c r="AB32" s="500">
        <v>0.38027777777777777</v>
      </c>
      <c r="AC32" s="453">
        <v>117</v>
      </c>
      <c r="AD32" s="500">
        <f t="shared" si="5"/>
        <v>5.6712962962962576E-4</v>
      </c>
      <c r="AE32" s="500">
        <v>0.3808449074074074</v>
      </c>
      <c r="AF32" s="453">
        <v>123</v>
      </c>
      <c r="AG32" s="500">
        <f t="shared" si="6"/>
        <v>1.9212962962962821E-3</v>
      </c>
      <c r="AH32" s="500">
        <v>0.38276620370370368</v>
      </c>
      <c r="AI32" s="453">
        <v>126</v>
      </c>
      <c r="AJ32" s="500">
        <f t="shared" si="7"/>
        <v>4.2824074074077068E-4</v>
      </c>
      <c r="AK32" s="500">
        <v>0.38319444444444445</v>
      </c>
      <c r="AL32" s="453">
        <v>127</v>
      </c>
      <c r="AM32" s="500">
        <f t="shared" si="8"/>
        <v>4.050925925925819E-4</v>
      </c>
      <c r="AN32" s="500">
        <v>0.38359953703703703</v>
      </c>
      <c r="AO32" s="453">
        <v>128</v>
      </c>
      <c r="AP32" s="500">
        <f t="shared" si="9"/>
        <v>5.2083333333335924E-4</v>
      </c>
      <c r="AQ32" s="500">
        <v>0.38412037037037039</v>
      </c>
      <c r="AR32" s="453">
        <v>99</v>
      </c>
      <c r="AS32" s="500">
        <f t="shared" si="10"/>
        <v>2.6620370370372681E-4</v>
      </c>
      <c r="AT32" s="500">
        <v>0.38438657407407412</v>
      </c>
    </row>
    <row r="33" spans="1:58" x14ac:dyDescent="0.25">
      <c r="A33" s="2">
        <v>2150416</v>
      </c>
      <c r="B33" s="287">
        <v>0.37160879629629634</v>
      </c>
      <c r="C33" s="244">
        <v>0.36805555555555558</v>
      </c>
      <c r="D33" s="244">
        <v>0.38396990740740744</v>
      </c>
      <c r="E33" s="244" t="str">
        <f>VLOOKUP(A33,Inscription!A:N,8)</f>
        <v>ZHANG</v>
      </c>
      <c r="F33" s="244" t="str">
        <f>VLOOKUP(A33,Inscription!A:N,9)</f>
        <v>FÉLIX</v>
      </c>
      <c r="G33" s="2" t="s">
        <v>970</v>
      </c>
      <c r="H33" s="2" t="s">
        <v>644</v>
      </c>
      <c r="J33" t="s">
        <v>240</v>
      </c>
      <c r="K33" s="244">
        <f t="shared" si="0"/>
        <v>1.591435185185186E-2</v>
      </c>
      <c r="L33" s="453">
        <v>11</v>
      </c>
      <c r="M33" s="453">
        <v>7</v>
      </c>
      <c r="N33" s="453">
        <v>104</v>
      </c>
      <c r="O33" s="500">
        <f t="shared" si="1"/>
        <v>8.6689814814814858E-3</v>
      </c>
      <c r="P33" s="500">
        <v>0.37672453703703707</v>
      </c>
      <c r="Q33" s="453">
        <v>110</v>
      </c>
      <c r="R33" s="500">
        <f t="shared" si="2"/>
        <v>1.1458333333332904E-3</v>
      </c>
      <c r="S33" s="500">
        <v>0.37787037037037036</v>
      </c>
      <c r="T33" s="453">
        <v>112</v>
      </c>
      <c r="U33" s="500">
        <f t="shared" si="3"/>
        <v>1.0416666666667185E-3</v>
      </c>
      <c r="V33" s="500">
        <v>0.37891203703703707</v>
      </c>
      <c r="W33" s="453">
        <v>114</v>
      </c>
      <c r="X33" s="500">
        <f t="shared" si="4"/>
        <v>5.2083333333330373E-4</v>
      </c>
      <c r="Y33" s="500">
        <v>0.37943287037037038</v>
      </c>
      <c r="Z33" s="453">
        <v>115</v>
      </c>
      <c r="AA33" s="500">
        <f t="shared" si="11"/>
        <v>1.0069444444444908E-3</v>
      </c>
      <c r="AB33" s="500">
        <v>0.38043981481481487</v>
      </c>
      <c r="AC33" s="453">
        <v>118</v>
      </c>
      <c r="AD33" s="500">
        <f t="shared" si="5"/>
        <v>4.6296296296294281E-4</v>
      </c>
      <c r="AE33" s="500">
        <v>0.38090277777777781</v>
      </c>
      <c r="AF33" s="453">
        <v>120</v>
      </c>
      <c r="AG33" s="500">
        <f t="shared" si="6"/>
        <v>1.5972222222221943E-3</v>
      </c>
      <c r="AH33" s="500">
        <v>0.38250000000000001</v>
      </c>
      <c r="AI33" s="453">
        <v>126</v>
      </c>
      <c r="AJ33" s="500">
        <f t="shared" si="7"/>
        <v>9.2592592592588563E-4</v>
      </c>
      <c r="AK33" s="500">
        <v>0.38342592592592589</v>
      </c>
      <c r="AL33" s="453">
        <v>127</v>
      </c>
      <c r="AM33" s="500">
        <f t="shared" si="8"/>
        <v>3.0092592592600997E-4</v>
      </c>
      <c r="AN33" s="500">
        <v>0.3837268518518519</v>
      </c>
      <c r="AO33" s="453">
        <v>128</v>
      </c>
      <c r="AP33" s="500">
        <f t="shared" si="9"/>
        <v>5.324074074073426E-4</v>
      </c>
      <c r="AQ33" s="500">
        <v>0.38425925925925924</v>
      </c>
      <c r="AR33" s="453">
        <v>99</v>
      </c>
      <c r="AS33" s="500">
        <f t="shared" si="10"/>
        <v>2.777777777778212E-4</v>
      </c>
      <c r="AT33" s="500">
        <v>0.38453703703703707</v>
      </c>
    </row>
    <row r="34" spans="1:58" x14ac:dyDescent="0.25">
      <c r="A34" s="2">
        <v>1020707</v>
      </c>
      <c r="B34" s="287">
        <v>0.3758333333333333</v>
      </c>
      <c r="C34" s="244">
        <v>0.36805555555555558</v>
      </c>
      <c r="D34" s="244">
        <v>0.38476851851851851</v>
      </c>
      <c r="E34" s="244" t="str">
        <f>VLOOKUP(A34,Inscription!A:N,8)</f>
        <v>BADOR</v>
      </c>
      <c r="F34" s="244" t="str">
        <f>VLOOKUP(A34,Inscription!A:N,9)</f>
        <v>ELOÏSE</v>
      </c>
      <c r="G34" s="2" t="s">
        <v>972</v>
      </c>
      <c r="H34" s="2" t="s">
        <v>629</v>
      </c>
      <c r="J34" t="s">
        <v>281</v>
      </c>
      <c r="K34" s="244">
        <f t="shared" si="0"/>
        <v>1.6712962962962929E-2</v>
      </c>
      <c r="L34" s="453">
        <v>11</v>
      </c>
      <c r="M34" s="453">
        <v>5</v>
      </c>
      <c r="N34" s="453">
        <v>109</v>
      </c>
      <c r="O34" s="500">
        <f t="shared" si="1"/>
        <v>9.8842592592592315E-3</v>
      </c>
      <c r="P34" s="500">
        <v>0.37793981481481481</v>
      </c>
      <c r="Q34" s="453">
        <v>110</v>
      </c>
      <c r="R34" s="500">
        <f t="shared" si="2"/>
        <v>3.5879629629631538E-4</v>
      </c>
      <c r="S34" s="500">
        <v>0.37829861111111113</v>
      </c>
      <c r="T34" s="453">
        <v>113</v>
      </c>
      <c r="U34" s="500">
        <f t="shared" si="3"/>
        <v>8.6805555555552472E-4</v>
      </c>
      <c r="V34" s="500">
        <v>0.37916666666666665</v>
      </c>
      <c r="W34" s="453">
        <v>114</v>
      </c>
      <c r="X34" s="500">
        <f t="shared" si="4"/>
        <v>7.9861111111112493E-4</v>
      </c>
      <c r="Y34" s="500">
        <v>0.37996527777777778</v>
      </c>
      <c r="Z34" s="453">
        <v>115</v>
      </c>
      <c r="AA34" s="500">
        <f t="shared" si="11"/>
        <v>9.2592592592594114E-4</v>
      </c>
      <c r="AB34" s="500">
        <v>0.38089120370370372</v>
      </c>
      <c r="AC34" s="453">
        <v>118</v>
      </c>
      <c r="AD34" s="500">
        <f t="shared" si="5"/>
        <v>4.6296296296294281E-4</v>
      </c>
      <c r="AE34" s="500">
        <v>0.38135416666666666</v>
      </c>
      <c r="AF34" s="453">
        <v>120</v>
      </c>
      <c r="AG34" s="500">
        <f t="shared" si="6"/>
        <v>1.7824074074073715E-3</v>
      </c>
      <c r="AH34" s="500">
        <v>0.38313657407407403</v>
      </c>
      <c r="AI34" s="453">
        <v>126</v>
      </c>
      <c r="AJ34" s="500">
        <f t="shared" si="7"/>
        <v>1.0532407407408129E-3</v>
      </c>
      <c r="AK34" s="500">
        <v>0.38418981481481485</v>
      </c>
      <c r="AL34" s="453">
        <v>127</v>
      </c>
      <c r="AM34" s="500">
        <f t="shared" si="8"/>
        <v>3.2407407407403221E-4</v>
      </c>
      <c r="AN34" s="500">
        <v>0.38451388888888888</v>
      </c>
      <c r="AO34" s="453">
        <v>128</v>
      </c>
      <c r="AP34" s="500">
        <f t="shared" si="9"/>
        <v>5.7870370370372015E-4</v>
      </c>
      <c r="AQ34" s="500">
        <v>0.3850925925925926</v>
      </c>
      <c r="AR34" s="453">
        <v>99</v>
      </c>
      <c r="AS34" s="500">
        <f t="shared" si="10"/>
        <v>2.6620370370372681E-4</v>
      </c>
      <c r="AT34" s="500">
        <v>0.38535879629629632</v>
      </c>
    </row>
    <row r="35" spans="1:58" x14ac:dyDescent="0.25">
      <c r="A35" s="2">
        <v>1020719</v>
      </c>
      <c r="B35" s="287">
        <v>0.37745370370370374</v>
      </c>
      <c r="C35" s="244">
        <v>0.36805555555555558</v>
      </c>
      <c r="D35" s="244">
        <v>0.38493055555555555</v>
      </c>
      <c r="E35" s="244" t="str">
        <f>VLOOKUP(A35,Inscription!A:N,8)</f>
        <v>LION</v>
      </c>
      <c r="F35" s="244" t="str">
        <f>VLOOKUP(A35,Inscription!A:N,9)</f>
        <v>APOLLINE</v>
      </c>
      <c r="G35" s="2" t="s">
        <v>970</v>
      </c>
      <c r="H35" s="2" t="s">
        <v>609</v>
      </c>
      <c r="J35" t="s">
        <v>281</v>
      </c>
      <c r="K35" s="244">
        <f t="shared" si="0"/>
        <v>1.6874999999999973E-2</v>
      </c>
      <c r="L35" s="453">
        <v>11</v>
      </c>
      <c r="M35" s="453">
        <v>8</v>
      </c>
      <c r="N35" s="453">
        <v>104</v>
      </c>
      <c r="O35" s="500">
        <f t="shared" si="1"/>
        <v>1.0729166666666679E-2</v>
      </c>
      <c r="P35" s="500">
        <v>0.37878472222222226</v>
      </c>
      <c r="Q35" s="453">
        <v>110</v>
      </c>
      <c r="R35" s="500">
        <f t="shared" si="2"/>
        <v>7.2916666666661412E-4</v>
      </c>
      <c r="S35" s="500">
        <v>0.37951388888888887</v>
      </c>
      <c r="T35" s="453">
        <v>112</v>
      </c>
      <c r="U35" s="500">
        <f t="shared" si="3"/>
        <v>9.9537037037034093E-4</v>
      </c>
      <c r="V35" s="500">
        <v>0.38050925925925921</v>
      </c>
      <c r="W35" s="453">
        <v>114</v>
      </c>
      <c r="X35" s="500">
        <f t="shared" si="4"/>
        <v>4.8611111111113159E-4</v>
      </c>
      <c r="Y35" s="500">
        <v>0.38099537037037035</v>
      </c>
      <c r="Z35" s="453">
        <v>115</v>
      </c>
      <c r="AA35" s="500">
        <f t="shared" si="11"/>
        <v>8.796296296296191E-4</v>
      </c>
      <c r="AB35" s="500">
        <v>0.38187499999999996</v>
      </c>
      <c r="AC35" s="453">
        <v>118</v>
      </c>
      <c r="AD35" s="500">
        <f t="shared" si="5"/>
        <v>3.9351851851859854E-4</v>
      </c>
      <c r="AE35" s="500">
        <v>0.38226851851851856</v>
      </c>
      <c r="AF35" s="453">
        <v>120</v>
      </c>
      <c r="AG35" s="500">
        <f t="shared" si="6"/>
        <v>1.4930555555555114E-3</v>
      </c>
      <c r="AH35" s="500">
        <v>0.38376157407407407</v>
      </c>
      <c r="AI35" s="453">
        <v>126</v>
      </c>
      <c r="AJ35" s="500">
        <f t="shared" si="7"/>
        <v>8.101851851851638E-4</v>
      </c>
      <c r="AK35" s="500">
        <v>0.38457175925925924</v>
      </c>
      <c r="AL35" s="453">
        <v>127</v>
      </c>
      <c r="AM35" s="500">
        <f t="shared" si="8"/>
        <v>2.5462962962968794E-4</v>
      </c>
      <c r="AN35" s="500">
        <v>0.38482638888888893</v>
      </c>
      <c r="AO35" s="453">
        <v>128</v>
      </c>
      <c r="AP35" s="500">
        <f t="shared" si="9"/>
        <v>4.8611111111107608E-4</v>
      </c>
      <c r="AQ35" s="500">
        <v>0.3853125</v>
      </c>
      <c r="AR35" s="453">
        <v>99</v>
      </c>
      <c r="AS35" s="500">
        <f t="shared" si="10"/>
        <v>2.5462962962963243E-4</v>
      </c>
      <c r="AT35" s="500">
        <v>0.38556712962962963</v>
      </c>
    </row>
    <row r="36" spans="1:58" x14ac:dyDescent="0.25">
      <c r="A36" s="2">
        <v>2311188</v>
      </c>
      <c r="B36" s="287">
        <v>0.37516203703703704</v>
      </c>
      <c r="C36" s="244">
        <v>0.36805555555555558</v>
      </c>
      <c r="D36" s="244">
        <v>0.38533564814814819</v>
      </c>
      <c r="E36" s="244" t="str">
        <f>VLOOKUP(A36,Inscription!A:N,8)</f>
        <v>NONDEDEO</v>
      </c>
      <c r="F36" s="244" t="str">
        <f>VLOOKUP(A36,Inscription!A:N,9)</f>
        <v>BAPTISTE</v>
      </c>
      <c r="G36" s="2" t="s">
        <v>969</v>
      </c>
      <c r="H36" s="2" t="s">
        <v>623</v>
      </c>
      <c r="J36" t="s">
        <v>240</v>
      </c>
      <c r="K36" s="244">
        <f t="shared" si="0"/>
        <v>1.7280092592592611E-2</v>
      </c>
      <c r="L36" s="453">
        <v>11</v>
      </c>
      <c r="M36" s="453">
        <v>5</v>
      </c>
      <c r="N36" s="453">
        <v>104</v>
      </c>
      <c r="O36" s="500">
        <f t="shared" si="1"/>
        <v>8.2986111111111316E-3</v>
      </c>
      <c r="P36" s="500">
        <v>0.37635416666666671</v>
      </c>
      <c r="Q36" s="453">
        <v>110</v>
      </c>
      <c r="R36" s="500">
        <f t="shared" si="2"/>
        <v>6.712962962962532E-4</v>
      </c>
      <c r="S36" s="500">
        <v>0.37702546296296297</v>
      </c>
      <c r="T36" s="453">
        <v>112</v>
      </c>
      <c r="U36" s="500">
        <f t="shared" si="3"/>
        <v>7.6388888888889728E-4</v>
      </c>
      <c r="V36" s="500">
        <v>0.37778935185185186</v>
      </c>
      <c r="W36" s="453">
        <v>114</v>
      </c>
      <c r="X36" s="500">
        <f t="shared" si="4"/>
        <v>3.7037037037035425E-4</v>
      </c>
      <c r="Y36" s="500">
        <v>0.37815972222222222</v>
      </c>
      <c r="Z36" s="453">
        <v>115</v>
      </c>
      <c r="AA36" s="500">
        <f t="shared" si="11"/>
        <v>4.745370370370372E-3</v>
      </c>
      <c r="AB36" s="500">
        <v>0.38290509259259259</v>
      </c>
      <c r="AC36" s="453">
        <v>117</v>
      </c>
      <c r="AD36" s="500">
        <f t="shared" si="5"/>
        <v>3.9351851851854303E-4</v>
      </c>
      <c r="AE36" s="500">
        <v>0.38329861111111113</v>
      </c>
      <c r="AF36" s="453">
        <v>123</v>
      </c>
      <c r="AG36" s="500">
        <f t="shared" si="6"/>
        <v>1.4120370370370172E-3</v>
      </c>
      <c r="AH36" s="500">
        <v>0.38471064814814815</v>
      </c>
      <c r="AI36" s="453">
        <v>126</v>
      </c>
      <c r="AJ36" s="500">
        <f t="shared" si="7"/>
        <v>1.6203703703704386E-4</v>
      </c>
      <c r="AK36" s="500">
        <v>0.38487268518518519</v>
      </c>
      <c r="AL36" s="453">
        <v>127</v>
      </c>
      <c r="AM36" s="500">
        <f t="shared" si="8"/>
        <v>3.9351851851854303E-4</v>
      </c>
      <c r="AN36" s="500">
        <v>0.38526620370370374</v>
      </c>
      <c r="AO36" s="453">
        <v>128</v>
      </c>
      <c r="AP36" s="500">
        <f t="shared" si="9"/>
        <v>4.1666666666662078E-4</v>
      </c>
      <c r="AQ36" s="500">
        <v>0.38568287037037036</v>
      </c>
      <c r="AR36" s="453">
        <v>99</v>
      </c>
      <c r="AS36" s="500">
        <f t="shared" si="10"/>
        <v>2.7777777777776569E-4</v>
      </c>
      <c r="AT36" s="500">
        <v>0.38596064814814812</v>
      </c>
    </row>
    <row r="37" spans="1:58" x14ac:dyDescent="0.25">
      <c r="A37" s="2">
        <v>2017717</v>
      </c>
      <c r="B37" s="287">
        <v>0.37351851851851853</v>
      </c>
      <c r="C37" s="244">
        <v>0.375</v>
      </c>
      <c r="D37" s="244">
        <v>0.38559027777777777</v>
      </c>
      <c r="E37" s="244" t="str">
        <f>VLOOKUP(A37,Inscription!A:N,8)</f>
        <v>RAVALT</v>
      </c>
      <c r="F37" s="244" t="str">
        <f>VLOOKUP(A37,Inscription!A:N,9)</f>
        <v>THIBAULT</v>
      </c>
      <c r="G37" s="2" t="s">
        <v>973</v>
      </c>
      <c r="H37" s="2" t="s">
        <v>658</v>
      </c>
      <c r="J37" t="s">
        <v>152</v>
      </c>
      <c r="K37" s="244">
        <f t="shared" si="0"/>
        <v>1.0590277777777768E-2</v>
      </c>
      <c r="L37" s="453">
        <v>15</v>
      </c>
      <c r="M37" s="453">
        <v>1</v>
      </c>
      <c r="N37" s="453">
        <v>103</v>
      </c>
      <c r="O37" s="500">
        <f t="shared" si="1"/>
        <v>2.0370370370370594E-3</v>
      </c>
      <c r="P37" s="500">
        <v>0.37703703703703706</v>
      </c>
      <c r="Q37" s="453">
        <v>108</v>
      </c>
      <c r="R37" s="500">
        <f t="shared" si="2"/>
        <v>3.4722222222222099E-4</v>
      </c>
      <c r="S37" s="500">
        <v>0.37738425925925928</v>
      </c>
      <c r="T37" s="453">
        <v>113</v>
      </c>
      <c r="U37" s="500">
        <f t="shared" si="3"/>
        <v>7.1759259259251973E-4</v>
      </c>
      <c r="V37" s="500">
        <v>0.3781018518518518</v>
      </c>
      <c r="W37" s="453">
        <v>116</v>
      </c>
      <c r="X37" s="500">
        <f t="shared" si="4"/>
        <v>1.2615740740741233E-3</v>
      </c>
      <c r="Y37" s="500">
        <v>0.37936342592592592</v>
      </c>
      <c r="Z37" s="453">
        <v>119</v>
      </c>
      <c r="AA37" s="500">
        <f t="shared" si="11"/>
        <v>1.1689814814814792E-3</v>
      </c>
      <c r="AB37" s="500">
        <v>0.3805324074074074</v>
      </c>
      <c r="AC37" s="453">
        <v>123</v>
      </c>
      <c r="AD37" s="500">
        <f t="shared" si="5"/>
        <v>6.4814814814817545E-4</v>
      </c>
      <c r="AE37" s="500">
        <v>0.38118055555555558</v>
      </c>
      <c r="AF37" s="453">
        <v>127</v>
      </c>
      <c r="AG37" s="500">
        <f t="shared" si="6"/>
        <v>3.9351851851848751E-4</v>
      </c>
      <c r="AH37" s="500">
        <v>0.38157407407407407</v>
      </c>
      <c r="AI37" s="453">
        <v>101</v>
      </c>
      <c r="AJ37" s="500">
        <f t="shared" si="7"/>
        <v>6.5972222222221433E-4</v>
      </c>
      <c r="AK37" s="500">
        <v>0.38223379629629628</v>
      </c>
      <c r="AL37" s="453">
        <v>134</v>
      </c>
      <c r="AM37" s="501"/>
      <c r="AN37" s="500">
        <v>0.38204861111111116</v>
      </c>
      <c r="AO37" s="453">
        <v>133</v>
      </c>
      <c r="AP37" s="500">
        <f t="shared" si="9"/>
        <v>6.2499999999993117E-4</v>
      </c>
      <c r="AQ37" s="500">
        <v>0.38267361111111109</v>
      </c>
      <c r="AR37" s="453">
        <v>132</v>
      </c>
      <c r="AS37" s="500">
        <f t="shared" si="10"/>
        <v>8.9120370370371349E-4</v>
      </c>
      <c r="AT37" s="500">
        <v>0.3835648148148148</v>
      </c>
      <c r="AU37" s="453">
        <v>130</v>
      </c>
      <c r="AV37" s="500">
        <f>AW37-AT37</f>
        <v>1.2152777777778012E-3</v>
      </c>
      <c r="AW37" s="500">
        <v>0.3847800925925926</v>
      </c>
      <c r="AX37" s="453">
        <v>129</v>
      </c>
      <c r="AY37" s="500">
        <f>AZ37-AW37</f>
        <v>5.6712962962962576E-4</v>
      </c>
      <c r="AZ37" s="500">
        <v>0.38534722222222223</v>
      </c>
      <c r="BA37" s="453">
        <v>128</v>
      </c>
      <c r="BB37" s="500">
        <f>BC37-AZ37</f>
        <v>5.6712962962957025E-4</v>
      </c>
      <c r="BC37" s="500">
        <v>0.3859143518518518</v>
      </c>
      <c r="BD37" s="453">
        <v>99</v>
      </c>
      <c r="BE37" s="500">
        <f>BF37-BC37</f>
        <v>2.199074074075158E-4</v>
      </c>
      <c r="BF37" s="500">
        <v>0.38613425925925932</v>
      </c>
    </row>
    <row r="38" spans="1:58" x14ac:dyDescent="0.25">
      <c r="A38" s="2">
        <v>2039910</v>
      </c>
      <c r="B38" s="287">
        <v>0.37730324074074079</v>
      </c>
      <c r="C38" s="244">
        <v>0.36805555555555558</v>
      </c>
      <c r="D38" s="244">
        <v>0.38583333333333331</v>
      </c>
      <c r="E38" s="244" t="str">
        <f>VLOOKUP(A38,Inscription!A:N,8)</f>
        <v>ARMANT</v>
      </c>
      <c r="F38" s="244" t="str">
        <f>VLOOKUP(A38,Inscription!A:N,9)</f>
        <v>MATHIEU</v>
      </c>
      <c r="G38" s="2" t="s">
        <v>969</v>
      </c>
      <c r="H38" s="2" t="s">
        <v>980</v>
      </c>
      <c r="J38" t="s">
        <v>11</v>
      </c>
      <c r="K38" s="244">
        <f t="shared" si="0"/>
        <v>1.7777777777777726E-2</v>
      </c>
      <c r="L38" s="453">
        <v>11</v>
      </c>
      <c r="M38" s="453">
        <v>6</v>
      </c>
      <c r="N38" s="453">
        <v>104</v>
      </c>
      <c r="O38" s="500">
        <f t="shared" si="1"/>
        <v>1.0671296296296262E-2</v>
      </c>
      <c r="P38" s="500">
        <v>0.37872685185185184</v>
      </c>
      <c r="Q38" s="453">
        <v>110</v>
      </c>
      <c r="R38" s="500">
        <f t="shared" si="2"/>
        <v>7.5231481481480289E-4</v>
      </c>
      <c r="S38" s="500">
        <v>0.37947916666666665</v>
      </c>
      <c r="T38" s="453">
        <v>112</v>
      </c>
      <c r="U38" s="500">
        <f t="shared" si="3"/>
        <v>1.0532407407407574E-3</v>
      </c>
      <c r="V38" s="500">
        <v>0.3805324074074074</v>
      </c>
      <c r="W38" s="453">
        <v>114</v>
      </c>
      <c r="X38" s="500">
        <f t="shared" si="4"/>
        <v>4.9768518518522598E-4</v>
      </c>
      <c r="Y38" s="500">
        <v>0.38103009259259263</v>
      </c>
      <c r="Z38" s="305">
        <v>115</v>
      </c>
      <c r="AA38" s="500">
        <f t="shared" si="11"/>
        <v>7.9861111111112493E-4</v>
      </c>
      <c r="AB38" s="500">
        <v>0.38182870370370375</v>
      </c>
      <c r="AC38" s="453">
        <v>117</v>
      </c>
      <c r="AD38" s="500">
        <f t="shared" si="5"/>
        <v>6.9444444444438647E-4</v>
      </c>
      <c r="AE38" s="500">
        <v>0.38252314814814814</v>
      </c>
      <c r="AF38" s="453">
        <v>123</v>
      </c>
      <c r="AG38" s="500">
        <f t="shared" si="6"/>
        <v>2.4421296296295858E-3</v>
      </c>
      <c r="AH38" s="500">
        <v>0.38496527777777773</v>
      </c>
      <c r="AI38" s="453">
        <v>126</v>
      </c>
      <c r="AJ38" s="500">
        <f t="shared" si="7"/>
        <v>3.8194444444450415E-4</v>
      </c>
      <c r="AK38" s="500">
        <v>0.38534722222222223</v>
      </c>
      <c r="AL38" s="453">
        <v>127</v>
      </c>
      <c r="AM38" s="500">
        <f t="shared" si="8"/>
        <v>3.356481481481266E-4</v>
      </c>
      <c r="AN38" s="500">
        <v>0.38568287037037036</v>
      </c>
      <c r="AO38" s="453">
        <v>128</v>
      </c>
      <c r="AP38" s="500">
        <f t="shared" si="9"/>
        <v>4.6296296296299833E-4</v>
      </c>
      <c r="AQ38" s="500">
        <v>0.38614583333333335</v>
      </c>
      <c r="AR38" s="453">
        <v>99</v>
      </c>
      <c r="AS38" s="500">
        <f t="shared" si="10"/>
        <v>2.662037037036713E-4</v>
      </c>
      <c r="AT38" s="500">
        <v>0.38641203703703703</v>
      </c>
      <c r="AV38" s="501"/>
      <c r="AY38" s="500"/>
      <c r="BB38" s="500"/>
      <c r="BE38" s="500"/>
    </row>
    <row r="39" spans="1:58" x14ac:dyDescent="0.25">
      <c r="A39" s="2">
        <v>2420989</v>
      </c>
      <c r="B39" s="287">
        <v>0.37000000000000005</v>
      </c>
      <c r="C39" s="244">
        <v>0.375</v>
      </c>
      <c r="D39" s="244">
        <v>0.38603009259259258</v>
      </c>
      <c r="E39" s="244" t="str">
        <f>VLOOKUP(A39,Inscription!A:N,8)</f>
        <v>FRENOY</v>
      </c>
      <c r="F39" s="244" t="str">
        <f>VLOOKUP(A39,Inscription!A:N,9)</f>
        <v>ANATOLE</v>
      </c>
      <c r="G39" s="2" t="s">
        <v>974</v>
      </c>
      <c r="H39" s="2" t="s">
        <v>642</v>
      </c>
      <c r="J39" t="s">
        <v>240</v>
      </c>
      <c r="K39" s="244">
        <f t="shared" si="0"/>
        <v>1.1030092592592577E-2</v>
      </c>
      <c r="L39" s="453">
        <v>15</v>
      </c>
      <c r="M39" s="453">
        <v>1</v>
      </c>
      <c r="N39" s="453">
        <v>105</v>
      </c>
      <c r="O39" s="500">
        <f t="shared" si="1"/>
        <v>2.0486111111110983E-3</v>
      </c>
      <c r="P39" s="500">
        <v>0.3770486111111111</v>
      </c>
      <c r="Q39" s="453">
        <v>107</v>
      </c>
      <c r="R39" s="500">
        <f t="shared" si="2"/>
        <v>2.5462962962968794E-4</v>
      </c>
      <c r="S39" s="500">
        <v>0.37730324074074079</v>
      </c>
      <c r="T39" s="453">
        <v>113</v>
      </c>
      <c r="U39" s="500">
        <f t="shared" si="3"/>
        <v>9.0277777777775237E-4</v>
      </c>
      <c r="V39" s="500">
        <v>0.37820601851851854</v>
      </c>
      <c r="W39" s="453">
        <v>116</v>
      </c>
      <c r="X39" s="500">
        <f t="shared" si="4"/>
        <v>1.4004629629629228E-3</v>
      </c>
      <c r="Y39" s="500">
        <v>0.37960648148148146</v>
      </c>
      <c r="Z39" s="453">
        <v>119</v>
      </c>
      <c r="AA39" s="500">
        <f t="shared" si="11"/>
        <v>1.2500000000000289E-3</v>
      </c>
      <c r="AB39" s="500">
        <v>0.38085648148148149</v>
      </c>
      <c r="AC39" s="453">
        <v>123</v>
      </c>
      <c r="AD39" s="500">
        <f t="shared" si="5"/>
        <v>7.8703703703703054E-4</v>
      </c>
      <c r="AE39" s="500">
        <v>0.38164351851851852</v>
      </c>
      <c r="AF39" s="453">
        <v>127</v>
      </c>
      <c r="AG39" s="500">
        <f t="shared" si="6"/>
        <v>4.1666666666667629E-4</v>
      </c>
      <c r="AH39" s="500">
        <v>0.3820601851851852</v>
      </c>
      <c r="AI39" s="453">
        <v>101</v>
      </c>
      <c r="AJ39" s="500">
        <f t="shared" si="7"/>
        <v>8.9120370370371349E-4</v>
      </c>
      <c r="AK39" s="500">
        <v>0.38295138888888891</v>
      </c>
      <c r="AL39" s="453">
        <v>135</v>
      </c>
      <c r="AM39" s="501" t="s">
        <v>979</v>
      </c>
      <c r="AN39" s="500">
        <v>0.38278935185185187</v>
      </c>
      <c r="AO39" s="453">
        <v>133</v>
      </c>
      <c r="AP39" s="500">
        <f t="shared" si="9"/>
        <v>3.8194444444444864E-4</v>
      </c>
      <c r="AQ39" s="500">
        <v>0.38317129629629632</v>
      </c>
      <c r="AR39" s="453">
        <v>131</v>
      </c>
      <c r="AS39" s="500">
        <f t="shared" si="10"/>
        <v>8.101851851851638E-4</v>
      </c>
      <c r="AT39" s="500">
        <v>0.38398148148148148</v>
      </c>
      <c r="AU39" s="453">
        <v>130</v>
      </c>
      <c r="AV39" s="500">
        <f t="shared" ref="AV39:AV76" si="12">AW39-AT39</f>
        <v>1.134259259259307E-3</v>
      </c>
      <c r="AW39" s="500">
        <v>0.38511574074074079</v>
      </c>
      <c r="AX39" s="453">
        <v>129</v>
      </c>
      <c r="AY39" s="500">
        <f t="shared" ref="AY39:AY76" si="13">AZ39-AW39</f>
        <v>6.712962962962532E-4</v>
      </c>
      <c r="AZ39" s="500">
        <v>0.38578703703703704</v>
      </c>
      <c r="BA39" s="453">
        <v>128</v>
      </c>
      <c r="BB39" s="500">
        <f t="shared" ref="BB39:BB76" si="14">BC39-AZ39</f>
        <v>5.5555555555553138E-4</v>
      </c>
      <c r="BC39" s="500">
        <v>0.38634259259259257</v>
      </c>
      <c r="BD39" s="453">
        <v>99</v>
      </c>
      <c r="BE39" s="500">
        <f t="shared" ref="BE39:BE76" si="15">BF39-BC39</f>
        <v>2.4305555555559355E-4</v>
      </c>
      <c r="BF39" s="500">
        <v>0.38658564814814816</v>
      </c>
    </row>
    <row r="40" spans="1:58" x14ac:dyDescent="0.25">
      <c r="A40" s="2">
        <v>2311186</v>
      </c>
      <c r="B40" s="287">
        <v>0.36995370370370373</v>
      </c>
      <c r="C40" s="244">
        <v>0.375</v>
      </c>
      <c r="D40" s="244">
        <v>0.3863078703703704</v>
      </c>
      <c r="E40" s="244" t="str">
        <f>VLOOKUP(A40,Inscription!A:N,8)</f>
        <v>RICHARD</v>
      </c>
      <c r="F40" s="244" t="str">
        <f>VLOOKUP(A40,Inscription!A:N,9)</f>
        <v>MATHIS</v>
      </c>
      <c r="G40" s="2" t="s">
        <v>975</v>
      </c>
      <c r="H40" s="2" t="s">
        <v>641</v>
      </c>
      <c r="J40" t="s">
        <v>240</v>
      </c>
      <c r="K40" s="244">
        <f t="shared" si="0"/>
        <v>1.1307870370370399E-2</v>
      </c>
      <c r="L40" s="453">
        <v>15</v>
      </c>
      <c r="M40" s="453">
        <v>1</v>
      </c>
      <c r="N40" s="453">
        <v>105</v>
      </c>
      <c r="O40" s="500">
        <f t="shared" si="1"/>
        <v>2.0023148148147762E-3</v>
      </c>
      <c r="P40" s="500">
        <v>0.37700231481481478</v>
      </c>
      <c r="Q40" s="453">
        <v>107</v>
      </c>
      <c r="R40" s="500">
        <f t="shared" si="2"/>
        <v>2.5462962962968794E-4</v>
      </c>
      <c r="S40" s="500">
        <v>0.37725694444444446</v>
      </c>
      <c r="T40" s="453">
        <v>113</v>
      </c>
      <c r="U40" s="500">
        <f t="shared" si="3"/>
        <v>9.0277777777775237E-4</v>
      </c>
      <c r="V40" s="500">
        <v>0.37815972222222222</v>
      </c>
      <c r="W40" s="453">
        <v>116</v>
      </c>
      <c r="X40" s="500">
        <f t="shared" si="4"/>
        <v>1.4699074074073781E-3</v>
      </c>
      <c r="Y40" s="500">
        <v>0.37962962962962959</v>
      </c>
      <c r="Z40" s="453">
        <v>119</v>
      </c>
      <c r="AA40" s="500">
        <f t="shared" si="11"/>
        <v>1.2731481481482176E-3</v>
      </c>
      <c r="AB40" s="500">
        <v>0.38090277777777781</v>
      </c>
      <c r="AC40" s="453">
        <v>123</v>
      </c>
      <c r="AD40" s="500">
        <f t="shared" si="5"/>
        <v>7.8703703703703054E-4</v>
      </c>
      <c r="AE40" s="500">
        <v>0.38168981481481484</v>
      </c>
      <c r="AF40" s="453">
        <v>127</v>
      </c>
      <c r="AG40" s="500">
        <f t="shared" si="6"/>
        <v>4.2824074074065965E-4</v>
      </c>
      <c r="AH40" s="500">
        <v>0.3821180555555555</v>
      </c>
      <c r="AI40" s="453">
        <v>101</v>
      </c>
      <c r="AJ40" s="500">
        <f t="shared" si="7"/>
        <v>9.1435185185190226E-4</v>
      </c>
      <c r="AK40" s="500">
        <v>0.3830324074074074</v>
      </c>
      <c r="AL40" s="453">
        <v>135</v>
      </c>
      <c r="AM40" s="500">
        <f t="shared" si="8"/>
        <v>5.7870370370360913E-5</v>
      </c>
      <c r="AN40" s="500">
        <v>0.38309027777777777</v>
      </c>
      <c r="AO40" s="453">
        <v>133</v>
      </c>
      <c r="AP40" s="500">
        <f t="shared" si="9"/>
        <v>3.7037037037040976E-4</v>
      </c>
      <c r="AQ40" s="500">
        <v>0.38346064814814818</v>
      </c>
      <c r="AR40" s="453">
        <v>132</v>
      </c>
      <c r="AS40" s="500">
        <f t="shared" si="10"/>
        <v>9.1435185185179124E-4</v>
      </c>
      <c r="AT40" s="500">
        <v>0.38437499999999997</v>
      </c>
      <c r="AU40" s="453">
        <v>130</v>
      </c>
      <c r="AV40" s="500">
        <f t="shared" si="12"/>
        <v>1.1689814814814792E-3</v>
      </c>
      <c r="AW40" s="500">
        <v>0.38554398148148145</v>
      </c>
      <c r="AX40" s="453">
        <v>129</v>
      </c>
      <c r="AY40" s="500">
        <f t="shared" si="13"/>
        <v>6.4814814814817545E-4</v>
      </c>
      <c r="AZ40" s="500">
        <v>0.38619212962962962</v>
      </c>
      <c r="BA40" s="453">
        <v>128</v>
      </c>
      <c r="BB40" s="500">
        <f t="shared" si="14"/>
        <v>5.439814814814925E-4</v>
      </c>
      <c r="BC40" s="500">
        <v>0.38673611111111111</v>
      </c>
      <c r="BD40" s="453">
        <v>99</v>
      </c>
      <c r="BE40" s="500">
        <f t="shared" si="15"/>
        <v>1.96759259259216E-4</v>
      </c>
      <c r="BF40" s="500">
        <v>0.38693287037037033</v>
      </c>
    </row>
    <row r="41" spans="1:58" x14ac:dyDescent="0.25">
      <c r="A41" s="2">
        <v>2061530</v>
      </c>
      <c r="B41" s="287">
        <v>0.37025462962962963</v>
      </c>
      <c r="C41" s="244">
        <v>0.375</v>
      </c>
      <c r="D41" s="244">
        <v>0.38667824074074075</v>
      </c>
      <c r="E41" s="244" t="str">
        <f>VLOOKUP(A41,Inscription!A:N,8)</f>
        <v>PAYET</v>
      </c>
      <c r="F41" s="244" t="str">
        <f>VLOOKUP(A41,Inscription!A:N,9)</f>
        <v>Nathan</v>
      </c>
      <c r="G41" s="2" t="s">
        <v>976</v>
      </c>
      <c r="H41" s="2" t="s">
        <v>645</v>
      </c>
      <c r="J41" t="s">
        <v>13</v>
      </c>
      <c r="K41" s="244">
        <f t="shared" si="0"/>
        <v>1.1678240740740753E-2</v>
      </c>
      <c r="L41" s="453">
        <v>15</v>
      </c>
      <c r="M41" s="453">
        <v>1</v>
      </c>
      <c r="N41" s="453">
        <v>103</v>
      </c>
      <c r="O41" s="500">
        <f t="shared" si="1"/>
        <v>1.8634259259259767E-3</v>
      </c>
      <c r="P41" s="500">
        <v>0.37686342592592598</v>
      </c>
      <c r="Q41" s="453">
        <v>108</v>
      </c>
      <c r="R41" s="500">
        <f t="shared" si="2"/>
        <v>4.6296296296294281E-4</v>
      </c>
      <c r="S41" s="500">
        <v>0.37732638888888892</v>
      </c>
      <c r="T41" s="453">
        <v>113</v>
      </c>
      <c r="U41" s="500">
        <f t="shared" si="3"/>
        <v>1.0185185185184742E-3</v>
      </c>
      <c r="V41" s="500">
        <v>0.37834490740740739</v>
      </c>
      <c r="W41" s="453">
        <v>116</v>
      </c>
      <c r="X41" s="500">
        <f t="shared" si="4"/>
        <v>1.5972222222222499E-3</v>
      </c>
      <c r="Y41" s="500">
        <v>0.37994212962962964</v>
      </c>
      <c r="Z41" s="453">
        <v>119</v>
      </c>
      <c r="AA41" s="500">
        <f t="shared" si="11"/>
        <v>1.3541666666666563E-3</v>
      </c>
      <c r="AB41" s="500">
        <v>0.3812962962962963</v>
      </c>
      <c r="AC41" s="453">
        <v>123</v>
      </c>
      <c r="AD41" s="500">
        <f t="shared" si="5"/>
        <v>7.9861111111112493E-4</v>
      </c>
      <c r="AE41" s="500">
        <v>0.38209490740740742</v>
      </c>
      <c r="AF41" s="453">
        <v>127</v>
      </c>
      <c r="AG41" s="500">
        <f t="shared" si="6"/>
        <v>4.050925925925819E-4</v>
      </c>
      <c r="AH41" s="500">
        <v>0.38250000000000001</v>
      </c>
      <c r="AI41" s="453">
        <v>101</v>
      </c>
      <c r="AJ41" s="500">
        <f t="shared" si="7"/>
        <v>6.3657407407402555E-4</v>
      </c>
      <c r="AK41" s="500">
        <v>0.38313657407407403</v>
      </c>
      <c r="AL41" s="453">
        <v>135</v>
      </c>
      <c r="AM41" s="501" t="s">
        <v>979</v>
      </c>
      <c r="AN41" s="500">
        <v>0.38305555555555554</v>
      </c>
      <c r="AO41" s="453">
        <v>133</v>
      </c>
      <c r="AP41" s="500">
        <f t="shared" si="9"/>
        <v>3.5879629629631538E-4</v>
      </c>
      <c r="AQ41" s="500">
        <v>0.38341435185185185</v>
      </c>
      <c r="AR41" s="453">
        <v>131</v>
      </c>
      <c r="AS41" s="500">
        <f t="shared" si="10"/>
        <v>1.1574074074073848E-3</v>
      </c>
      <c r="AT41" s="500">
        <v>0.38457175925925924</v>
      </c>
      <c r="AU41" s="453">
        <v>130</v>
      </c>
      <c r="AV41" s="500">
        <f t="shared" si="12"/>
        <v>1.2037037037037623E-3</v>
      </c>
      <c r="AW41" s="500">
        <v>0.385775462962963</v>
      </c>
      <c r="AX41" s="453">
        <v>129</v>
      </c>
      <c r="AY41" s="500">
        <f t="shared" si="13"/>
        <v>7.407407407407085E-4</v>
      </c>
      <c r="AZ41" s="500">
        <v>0.38651620370370371</v>
      </c>
      <c r="BA41" s="453">
        <v>128</v>
      </c>
      <c r="BB41" s="500">
        <f t="shared" si="14"/>
        <v>5.3240740740739811E-4</v>
      </c>
      <c r="BC41" s="500">
        <v>0.38704861111111111</v>
      </c>
      <c r="BD41" s="453">
        <v>99</v>
      </c>
      <c r="BE41" s="500">
        <f t="shared" si="15"/>
        <v>2.4305555555553804E-4</v>
      </c>
      <c r="BF41" s="500">
        <v>0.38729166666666665</v>
      </c>
    </row>
    <row r="42" spans="1:58" x14ac:dyDescent="0.25">
      <c r="A42" s="2">
        <v>2017715</v>
      </c>
      <c r="B42" s="287">
        <v>0.37349537037037034</v>
      </c>
      <c r="C42" s="244">
        <v>0.375</v>
      </c>
      <c r="D42" s="244">
        <v>0.38674768518518521</v>
      </c>
      <c r="E42" s="244" t="str">
        <f>VLOOKUP(A42,Inscription!A:N,8)</f>
        <v>RAVALT</v>
      </c>
      <c r="F42" s="244" t="str">
        <f>VLOOKUP(A42,Inscription!A:N,9)</f>
        <v>ROBIN</v>
      </c>
      <c r="G42" s="2" t="s">
        <v>974</v>
      </c>
      <c r="H42" s="2" t="s">
        <v>656</v>
      </c>
      <c r="J42" t="s">
        <v>152</v>
      </c>
      <c r="K42" s="244">
        <f t="shared" si="0"/>
        <v>1.1747685185185208E-2</v>
      </c>
      <c r="L42" s="453">
        <v>15</v>
      </c>
      <c r="M42" s="453">
        <v>2</v>
      </c>
      <c r="N42" s="453">
        <v>105</v>
      </c>
      <c r="O42" s="500">
        <f t="shared" si="1"/>
        <v>1.8981481481481488E-3</v>
      </c>
      <c r="P42" s="500">
        <v>0.37689814814814815</v>
      </c>
      <c r="Q42" s="453">
        <v>107</v>
      </c>
      <c r="R42" s="500">
        <f t="shared" si="2"/>
        <v>3.4722222222222099E-4</v>
      </c>
      <c r="S42" s="500">
        <v>0.37724537037037037</v>
      </c>
      <c r="T42" s="453">
        <v>113</v>
      </c>
      <c r="U42" s="500">
        <f t="shared" si="3"/>
        <v>9.2592592592588563E-4</v>
      </c>
      <c r="V42" s="500">
        <v>0.37817129629629626</v>
      </c>
      <c r="W42" s="453">
        <v>116</v>
      </c>
      <c r="X42" s="500">
        <f t="shared" si="4"/>
        <v>1.4467592592593004E-3</v>
      </c>
      <c r="Y42" s="500">
        <v>0.37961805555555556</v>
      </c>
      <c r="Z42" s="453">
        <v>119</v>
      </c>
      <c r="AA42" s="500">
        <f t="shared" si="11"/>
        <v>1.192129629629668E-3</v>
      </c>
      <c r="AB42" s="500">
        <v>0.38081018518518522</v>
      </c>
      <c r="AC42" s="453">
        <v>123</v>
      </c>
      <c r="AD42" s="500">
        <f t="shared" si="5"/>
        <v>7.407407407407085E-4</v>
      </c>
      <c r="AE42" s="500">
        <v>0.38155092592592593</v>
      </c>
      <c r="AF42" s="453">
        <v>127</v>
      </c>
      <c r="AG42" s="500">
        <f t="shared" si="6"/>
        <v>5.2083333333335924E-4</v>
      </c>
      <c r="AH42" s="500">
        <v>0.38207175925925929</v>
      </c>
      <c r="AI42" s="453">
        <v>101</v>
      </c>
      <c r="AJ42" s="500">
        <f t="shared" si="7"/>
        <v>9.0277777777775237E-4</v>
      </c>
      <c r="AK42" s="500">
        <v>0.38297453703703704</v>
      </c>
      <c r="AL42" s="453">
        <v>135</v>
      </c>
      <c r="AM42" s="500">
        <f t="shared" si="8"/>
        <v>1.2731481481481621E-4</v>
      </c>
      <c r="AN42" s="500">
        <v>0.38310185185185186</v>
      </c>
      <c r="AO42" s="453">
        <v>133</v>
      </c>
      <c r="AP42" s="500">
        <f t="shared" si="9"/>
        <v>4.2824074074071516E-4</v>
      </c>
      <c r="AQ42" s="500">
        <v>0.38353009259259258</v>
      </c>
      <c r="AR42" s="453">
        <v>131</v>
      </c>
      <c r="AS42" s="500">
        <f t="shared" si="10"/>
        <v>1.2384259259259345E-3</v>
      </c>
      <c r="AT42" s="500">
        <v>0.38476851851851851</v>
      </c>
      <c r="AU42" s="453">
        <v>130</v>
      </c>
      <c r="AV42" s="500">
        <f t="shared" si="12"/>
        <v>1.1689814814814792E-3</v>
      </c>
      <c r="AW42" s="500">
        <v>0.38593749999999999</v>
      </c>
      <c r="AX42" s="453">
        <v>129</v>
      </c>
      <c r="AY42" s="500">
        <f t="shared" si="13"/>
        <v>6.5972222222221433E-4</v>
      </c>
      <c r="AZ42" s="500">
        <v>0.3865972222222222</v>
      </c>
      <c r="BA42" s="453">
        <v>128</v>
      </c>
      <c r="BB42" s="500">
        <f t="shared" si="14"/>
        <v>5.0925925925926485E-4</v>
      </c>
      <c r="BC42" s="500">
        <v>0.38710648148148147</v>
      </c>
      <c r="BD42" s="453">
        <v>99</v>
      </c>
      <c r="BE42" s="500">
        <f t="shared" si="15"/>
        <v>2.3148148148149916E-4</v>
      </c>
      <c r="BF42" s="500">
        <v>0.38733796296296297</v>
      </c>
    </row>
    <row r="43" spans="1:58" x14ac:dyDescent="0.25">
      <c r="A43" s="2">
        <v>2074297</v>
      </c>
      <c r="B43" s="287">
        <v>0.3661342592592593</v>
      </c>
      <c r="C43" s="244">
        <v>0.375</v>
      </c>
      <c r="D43" s="244">
        <v>0.38688657407407406</v>
      </c>
      <c r="E43" s="244" t="str">
        <f>VLOOKUP(A43,Inscription!A:N,8)</f>
        <v>THENOZ</v>
      </c>
      <c r="F43" s="244" t="str">
        <f>VLOOKUP(A43,Inscription!A:N,9)</f>
        <v>JÉRÉMIE</v>
      </c>
      <c r="G43" s="2" t="s">
        <v>976</v>
      </c>
      <c r="H43" s="2" t="s">
        <v>652</v>
      </c>
      <c r="J43" t="s">
        <v>142</v>
      </c>
      <c r="K43" s="244">
        <f t="shared" si="0"/>
        <v>1.1886574074074063E-2</v>
      </c>
      <c r="L43" s="453">
        <v>15</v>
      </c>
      <c r="M43" s="453">
        <v>2</v>
      </c>
      <c r="N43" s="453">
        <v>103</v>
      </c>
      <c r="O43" s="500">
        <f t="shared" si="1"/>
        <v>1.8518518518518268E-3</v>
      </c>
      <c r="P43" s="500">
        <v>0.37685185185185183</v>
      </c>
      <c r="Q43" s="453">
        <v>108</v>
      </c>
      <c r="R43" s="500">
        <f t="shared" si="2"/>
        <v>4.2824074074077068E-4</v>
      </c>
      <c r="S43" s="500">
        <v>0.3772800925925926</v>
      </c>
      <c r="T43" s="453">
        <v>113</v>
      </c>
      <c r="U43" s="500">
        <f t="shared" si="3"/>
        <v>8.5648148148148584E-4</v>
      </c>
      <c r="V43" s="500">
        <v>0.37813657407407408</v>
      </c>
      <c r="W43" s="453">
        <v>116</v>
      </c>
      <c r="X43" s="500">
        <f t="shared" si="4"/>
        <v>1.5162037037037002E-3</v>
      </c>
      <c r="Y43" s="500">
        <v>0.37965277777777778</v>
      </c>
      <c r="Z43" s="453">
        <v>119</v>
      </c>
      <c r="AA43" s="500">
        <f t="shared" si="11"/>
        <v>1.4120370370370172E-3</v>
      </c>
      <c r="AB43" s="500">
        <v>0.3810648148148148</v>
      </c>
      <c r="AC43" s="453">
        <v>123</v>
      </c>
      <c r="AD43" s="500">
        <f t="shared" si="5"/>
        <v>9.2592592592594114E-4</v>
      </c>
      <c r="AE43" s="500">
        <v>0.38199074074074074</v>
      </c>
      <c r="AF43" s="453">
        <v>127</v>
      </c>
      <c r="AG43" s="500">
        <f t="shared" si="6"/>
        <v>4.8611111111107608E-4</v>
      </c>
      <c r="AH43" s="500">
        <v>0.38247685185185182</v>
      </c>
      <c r="AI43" s="453">
        <v>101</v>
      </c>
      <c r="AJ43" s="500">
        <f t="shared" si="7"/>
        <v>7.7546296296299166E-4</v>
      </c>
      <c r="AK43" s="500">
        <v>0.38325231481481481</v>
      </c>
      <c r="AL43" s="453">
        <v>135</v>
      </c>
      <c r="AM43" s="500">
        <f t="shared" si="8"/>
        <v>2.3148148148133263E-5</v>
      </c>
      <c r="AN43" s="500">
        <v>0.38327546296296294</v>
      </c>
      <c r="AO43" s="453">
        <v>133</v>
      </c>
      <c r="AP43" s="500">
        <f t="shared" si="9"/>
        <v>4.0509259259263741E-4</v>
      </c>
      <c r="AQ43" s="500">
        <v>0.38368055555555558</v>
      </c>
      <c r="AR43" s="453">
        <v>131</v>
      </c>
      <c r="AS43" s="500">
        <f t="shared" si="10"/>
        <v>9.1435185185179124E-4</v>
      </c>
      <c r="AT43" s="500">
        <v>0.38459490740740737</v>
      </c>
      <c r="AU43" s="453">
        <v>130</v>
      </c>
      <c r="AV43" s="500">
        <f t="shared" si="12"/>
        <v>1.2500000000000844E-3</v>
      </c>
      <c r="AW43" s="500">
        <v>0.38584490740740746</v>
      </c>
      <c r="AX43" s="453">
        <v>129</v>
      </c>
      <c r="AY43" s="500">
        <f t="shared" si="13"/>
        <v>8.9120370370365798E-4</v>
      </c>
      <c r="AZ43" s="500">
        <v>0.38673611111111111</v>
      </c>
      <c r="BA43" s="453">
        <v>128</v>
      </c>
      <c r="BB43" s="500">
        <f t="shared" si="14"/>
        <v>5.5555555555553138E-4</v>
      </c>
      <c r="BC43" s="500">
        <v>0.38729166666666665</v>
      </c>
      <c r="BD43" s="453">
        <v>99</v>
      </c>
      <c r="BE43" s="500">
        <f t="shared" si="15"/>
        <v>2.083333333333659E-4</v>
      </c>
      <c r="BF43" s="500">
        <v>0.38750000000000001</v>
      </c>
    </row>
    <row r="44" spans="1:58" s="290" customFormat="1" x14ac:dyDescent="0.25">
      <c r="A44" s="290">
        <v>2150413</v>
      </c>
      <c r="B44" s="502">
        <v>0.3755324074074074</v>
      </c>
      <c r="C44" s="302">
        <v>0.36805555555555558</v>
      </c>
      <c r="D44" s="302">
        <v>0.38709490740740743</v>
      </c>
      <c r="E44" s="302" t="str">
        <f>VLOOKUP(A44,Inscription!A:N,8)</f>
        <v>BENSET</v>
      </c>
      <c r="F44" s="302" t="str">
        <f>VLOOKUP(A44,Inscription!A:N,9)</f>
        <v>ESTELLE</v>
      </c>
      <c r="G44" s="290" t="s">
        <v>969</v>
      </c>
      <c r="H44" s="290" t="s">
        <v>632</v>
      </c>
      <c r="J44" s="503" t="s">
        <v>240</v>
      </c>
      <c r="K44" s="302">
        <f t="shared" si="0"/>
        <v>1.9039351851851849E-2</v>
      </c>
      <c r="L44" s="504">
        <v>5</v>
      </c>
      <c r="M44" s="504" t="s">
        <v>950</v>
      </c>
      <c r="N44" s="504">
        <v>123</v>
      </c>
      <c r="O44" s="505">
        <f t="shared" si="1"/>
        <v>1.8229166666666685E-2</v>
      </c>
      <c r="P44" s="505">
        <v>0.38628472222222227</v>
      </c>
      <c r="Q44" s="504">
        <v>126</v>
      </c>
      <c r="R44" s="505">
        <f t="shared" si="2"/>
        <v>3.1249999999993783E-4</v>
      </c>
      <c r="S44" s="505">
        <v>0.3865972222222222</v>
      </c>
      <c r="T44" s="504">
        <v>127</v>
      </c>
      <c r="U44" s="505">
        <f t="shared" si="3"/>
        <v>3.5879629629631538E-4</v>
      </c>
      <c r="V44" s="505">
        <v>0.38695601851851852</v>
      </c>
      <c r="W44" s="504">
        <v>128</v>
      </c>
      <c r="X44" s="505">
        <f t="shared" si="4"/>
        <v>5.0925925925926485E-4</v>
      </c>
      <c r="Y44" s="505">
        <v>0.38746527777777778</v>
      </c>
      <c r="Z44" s="504">
        <v>99</v>
      </c>
      <c r="AA44" s="505">
        <f t="shared" si="11"/>
        <v>2.5462962962963243E-4</v>
      </c>
      <c r="AB44" s="505">
        <v>0.38771990740740742</v>
      </c>
      <c r="AC44" s="504"/>
      <c r="AD44" s="505"/>
      <c r="AE44" s="504"/>
      <c r="AF44" s="504"/>
      <c r="AG44" s="505"/>
      <c r="AH44" s="504"/>
      <c r="AI44" s="504"/>
      <c r="AJ44" s="505"/>
      <c r="AK44" s="504"/>
      <c r="AL44" s="504"/>
      <c r="AM44" s="505"/>
      <c r="AN44" s="504"/>
      <c r="AO44" s="504"/>
      <c r="AP44" s="505"/>
      <c r="AQ44" s="504"/>
      <c r="AR44" s="504"/>
      <c r="AS44" s="505"/>
      <c r="AT44" s="504"/>
      <c r="AU44" s="504"/>
      <c r="AV44" s="505"/>
      <c r="AW44" s="504"/>
      <c r="AX44" s="504"/>
      <c r="AY44" s="505"/>
      <c r="AZ44" s="504"/>
      <c r="BA44" s="504"/>
      <c r="BB44" s="505"/>
      <c r="BC44" s="504"/>
      <c r="BD44" s="504"/>
      <c r="BE44" s="505"/>
      <c r="BF44" s="504"/>
    </row>
    <row r="45" spans="1:58" x14ac:dyDescent="0.25">
      <c r="A45" s="2">
        <v>1020710</v>
      </c>
      <c r="B45" s="287">
        <v>0.3699884259259259</v>
      </c>
      <c r="C45" s="244">
        <v>0.375</v>
      </c>
      <c r="D45" s="244">
        <v>0.38790509259259259</v>
      </c>
      <c r="E45" s="244" t="str">
        <f>VLOOKUP(A45,Inscription!A:N,8)</f>
        <v>DESTREZ</v>
      </c>
      <c r="F45" s="244" t="str">
        <f>VLOOKUP(A45,Inscription!A:N,9)</f>
        <v>HABYGAËL</v>
      </c>
      <c r="G45" s="2" t="s">
        <v>976</v>
      </c>
      <c r="H45" s="2" t="s">
        <v>639</v>
      </c>
      <c r="J45" t="s">
        <v>281</v>
      </c>
      <c r="K45" s="244">
        <f t="shared" si="0"/>
        <v>1.2905092592592593E-2</v>
      </c>
      <c r="L45" s="453">
        <v>15</v>
      </c>
      <c r="M45" s="453">
        <v>3</v>
      </c>
      <c r="N45" s="453">
        <v>103</v>
      </c>
      <c r="O45" s="500">
        <f t="shared" si="1"/>
        <v>1.8171296296296546E-3</v>
      </c>
      <c r="P45" s="500">
        <v>0.37681712962962965</v>
      </c>
      <c r="Q45" s="453">
        <v>108</v>
      </c>
      <c r="R45" s="500">
        <f t="shared" si="2"/>
        <v>4.9768518518517046E-4</v>
      </c>
      <c r="S45" s="500">
        <v>0.37731481481481483</v>
      </c>
      <c r="T45" s="453">
        <v>113</v>
      </c>
      <c r="U45" s="500">
        <f t="shared" si="3"/>
        <v>9.1435185185184675E-4</v>
      </c>
      <c r="V45" s="500">
        <v>0.37822916666666667</v>
      </c>
      <c r="W45" s="453">
        <v>116</v>
      </c>
      <c r="X45" s="500">
        <f t="shared" si="4"/>
        <v>1.678240740740744E-3</v>
      </c>
      <c r="Y45" s="500">
        <v>0.37990740740740742</v>
      </c>
      <c r="Z45" s="453">
        <v>119</v>
      </c>
      <c r="AA45" s="500">
        <f t="shared" si="11"/>
        <v>1.5046296296296058E-3</v>
      </c>
      <c r="AB45" s="500">
        <v>0.38141203703703702</v>
      </c>
      <c r="AC45" s="453">
        <v>123</v>
      </c>
      <c r="AD45" s="500">
        <f t="shared" si="5"/>
        <v>8.6805555555558023E-4</v>
      </c>
      <c r="AE45" s="500">
        <v>0.3822800925925926</v>
      </c>
      <c r="AF45" s="453">
        <v>127</v>
      </c>
      <c r="AG45" s="500">
        <f t="shared" si="6"/>
        <v>4.6296296296294281E-4</v>
      </c>
      <c r="AH45" s="500">
        <v>0.38274305555555554</v>
      </c>
      <c r="AI45" s="453">
        <v>101</v>
      </c>
      <c r="AJ45" s="500">
        <f t="shared" si="7"/>
        <v>1.087962962962985E-3</v>
      </c>
      <c r="AK45" s="500">
        <v>0.38383101851851853</v>
      </c>
      <c r="AL45" s="453">
        <v>135</v>
      </c>
      <c r="AM45" s="500">
        <f t="shared" si="8"/>
        <v>1.6203703703698835E-4</v>
      </c>
      <c r="AN45" s="500">
        <v>0.38399305555555552</v>
      </c>
      <c r="AO45" s="453">
        <v>133</v>
      </c>
      <c r="AP45" s="500">
        <f t="shared" si="9"/>
        <v>4.9768518518522598E-4</v>
      </c>
      <c r="AQ45" s="500">
        <v>0.38449074074074074</v>
      </c>
      <c r="AR45" s="453">
        <v>131</v>
      </c>
      <c r="AS45" s="500">
        <f t="shared" si="10"/>
        <v>1.0532407407407018E-3</v>
      </c>
      <c r="AT45" s="500">
        <v>0.38554398148148145</v>
      </c>
      <c r="AU45" s="453">
        <v>130</v>
      </c>
      <c r="AV45" s="500">
        <f t="shared" si="12"/>
        <v>1.2152777777778012E-3</v>
      </c>
      <c r="AW45" s="500">
        <v>0.38675925925925925</v>
      </c>
      <c r="AX45" s="453">
        <v>129</v>
      </c>
      <c r="AY45" s="500">
        <f t="shared" si="13"/>
        <v>8.3333333333329707E-4</v>
      </c>
      <c r="AZ45" s="500">
        <v>0.38759259259259254</v>
      </c>
      <c r="BA45" s="453">
        <v>128</v>
      </c>
      <c r="BB45" s="500">
        <f t="shared" si="14"/>
        <v>6.4814814814817545E-4</v>
      </c>
      <c r="BC45" s="500">
        <v>0.38824074074074072</v>
      </c>
      <c r="BD45" s="453">
        <v>99</v>
      </c>
      <c r="BE45" s="500">
        <f t="shared" si="15"/>
        <v>2.3148148148155467E-4</v>
      </c>
      <c r="BF45" s="500">
        <v>0.38847222222222227</v>
      </c>
    </row>
    <row r="46" spans="1:58" x14ac:dyDescent="0.25">
      <c r="A46" s="2">
        <v>242802</v>
      </c>
      <c r="B46" s="287">
        <v>0.87519675925925933</v>
      </c>
      <c r="C46" s="244">
        <v>0.36805555555555558</v>
      </c>
      <c r="D46" s="244">
        <v>0.38593749999999999</v>
      </c>
      <c r="E46" s="244" t="str">
        <f>VLOOKUP(A46,Inscription!A:N,8)</f>
        <v>DESTREZ</v>
      </c>
      <c r="F46" s="244" t="str">
        <f>VLOOKUP(A46,Inscription!A:N,9)</f>
        <v>KOBEN</v>
      </c>
      <c r="G46" s="2" t="s">
        <v>971</v>
      </c>
      <c r="H46" s="2" t="s">
        <v>619</v>
      </c>
      <c r="J46" t="s">
        <v>281</v>
      </c>
      <c r="K46" s="244">
        <f t="shared" si="0"/>
        <v>1.7881944444444409E-2</v>
      </c>
      <c r="L46" s="453">
        <v>11</v>
      </c>
      <c r="M46" s="453">
        <v>4</v>
      </c>
      <c r="N46" s="453">
        <v>109</v>
      </c>
      <c r="O46" s="500">
        <f t="shared" si="1"/>
        <v>0.50998842592592586</v>
      </c>
      <c r="P46" s="500">
        <v>0.87804398148148144</v>
      </c>
      <c r="Q46" s="453">
        <v>110</v>
      </c>
      <c r="R46" s="500">
        <f t="shared" si="2"/>
        <v>4.861111111111871E-4</v>
      </c>
      <c r="S46" s="500">
        <v>0.87853009259259263</v>
      </c>
      <c r="T46" s="453">
        <v>113</v>
      </c>
      <c r="U46" s="500">
        <f t="shared" si="3"/>
        <v>1.3194444444444287E-3</v>
      </c>
      <c r="V46" s="500">
        <v>0.87984953703703705</v>
      </c>
      <c r="W46" s="453">
        <v>114</v>
      </c>
      <c r="X46" s="500">
        <f t="shared" si="4"/>
        <v>1.3310185185184675E-3</v>
      </c>
      <c r="Y46" s="500">
        <v>0.88118055555555552</v>
      </c>
      <c r="Z46" s="453">
        <v>115</v>
      </c>
      <c r="AA46" s="500">
        <f t="shared" si="11"/>
        <v>1.1226851851853237E-3</v>
      </c>
      <c r="AB46" s="500">
        <v>0.88230324074074085</v>
      </c>
      <c r="AC46" s="453">
        <v>117</v>
      </c>
      <c r="AD46" s="500">
        <f t="shared" si="5"/>
        <v>7.1759259259240871E-4</v>
      </c>
      <c r="AE46" s="500">
        <v>0.88302083333333325</v>
      </c>
      <c r="AF46" s="453">
        <v>123</v>
      </c>
      <c r="AG46" s="500">
        <f t="shared" si="6"/>
        <v>2.0601851851853592E-3</v>
      </c>
      <c r="AH46" s="500">
        <v>0.88508101851851861</v>
      </c>
      <c r="AI46" s="453">
        <v>126</v>
      </c>
      <c r="AJ46" s="500">
        <f t="shared" si="7"/>
        <v>3.8194444444439313E-4</v>
      </c>
      <c r="AK46" s="500">
        <v>0.88546296296296301</v>
      </c>
      <c r="AL46" s="453">
        <v>127</v>
      </c>
      <c r="AM46" s="500">
        <f t="shared" si="8"/>
        <v>2.4305555555548253E-4</v>
      </c>
      <c r="AN46" s="500">
        <v>0.88570601851851849</v>
      </c>
      <c r="AO46" s="453">
        <v>128</v>
      </c>
      <c r="AP46" s="500">
        <f t="shared" si="9"/>
        <v>5.324074074073426E-4</v>
      </c>
      <c r="AQ46" s="500">
        <v>0.88623842592592583</v>
      </c>
      <c r="AR46" s="453">
        <v>99</v>
      </c>
      <c r="AS46" s="500">
        <f t="shared" si="10"/>
        <v>2.893518518519711E-4</v>
      </c>
      <c r="AT46" s="500">
        <v>0.8865277777777778</v>
      </c>
      <c r="AV46" s="500"/>
      <c r="AY46" s="500"/>
      <c r="BB46" s="500"/>
      <c r="BE46" s="500"/>
    </row>
    <row r="47" spans="1:58" x14ac:dyDescent="0.25">
      <c r="A47" s="2">
        <v>2311183</v>
      </c>
      <c r="B47" s="287">
        <v>0.37398148148148147</v>
      </c>
      <c r="C47" s="244">
        <v>0.36805555555555558</v>
      </c>
      <c r="D47" s="244">
        <v>0.38848379629629631</v>
      </c>
      <c r="E47" s="244" t="str">
        <f>VLOOKUP(A47,Inscription!A:N,8)</f>
        <v>LAUDET</v>
      </c>
      <c r="F47" s="244" t="str">
        <f>VLOOKUP(A47,Inscription!A:N,9)</f>
        <v>SACHA</v>
      </c>
      <c r="G47" s="2" t="s">
        <v>972</v>
      </c>
      <c r="H47" s="2" t="s">
        <v>613</v>
      </c>
      <c r="J47" t="s">
        <v>240</v>
      </c>
      <c r="K47" s="244">
        <f t="shared" si="0"/>
        <v>2.0428240740740733E-2</v>
      </c>
      <c r="L47" s="453">
        <v>11</v>
      </c>
      <c r="M47" s="453">
        <v>6</v>
      </c>
      <c r="N47" s="453">
        <v>109</v>
      </c>
      <c r="O47" s="500">
        <f t="shared" si="1"/>
        <v>1.1377314814814798E-2</v>
      </c>
      <c r="P47" s="500">
        <v>0.37943287037037038</v>
      </c>
      <c r="Q47" s="453">
        <v>110</v>
      </c>
      <c r="R47" s="500">
        <f t="shared" si="2"/>
        <v>4.745370370370372E-4</v>
      </c>
      <c r="S47" s="500">
        <v>0.37990740740740742</v>
      </c>
      <c r="T47" s="453">
        <v>113</v>
      </c>
      <c r="U47" s="500">
        <f t="shared" si="3"/>
        <v>9.7222222222226318E-4</v>
      </c>
      <c r="V47" s="500">
        <v>0.38087962962962968</v>
      </c>
      <c r="W47" s="453">
        <v>114</v>
      </c>
      <c r="X47" s="500">
        <f t="shared" si="4"/>
        <v>2.5347222222221744E-3</v>
      </c>
      <c r="Y47" s="500">
        <v>0.38341435185185185</v>
      </c>
      <c r="Z47" s="453">
        <v>115</v>
      </c>
      <c r="AA47" s="500">
        <f t="shared" si="11"/>
        <v>9.0277777777780788E-4</v>
      </c>
      <c r="AB47" s="500">
        <v>0.38431712962962966</v>
      </c>
      <c r="AC47" s="453">
        <v>118</v>
      </c>
      <c r="AD47" s="500">
        <f t="shared" si="5"/>
        <v>4.1666666666662078E-4</v>
      </c>
      <c r="AE47" s="500">
        <v>0.38473379629629628</v>
      </c>
      <c r="AF47" s="453">
        <v>120</v>
      </c>
      <c r="AG47" s="500">
        <f t="shared" si="6"/>
        <v>2.1643518518518756E-3</v>
      </c>
      <c r="AH47" s="500">
        <v>0.38689814814814816</v>
      </c>
      <c r="AI47" s="453">
        <v>126</v>
      </c>
      <c r="AJ47" s="500">
        <f t="shared" si="7"/>
        <v>9.8379629629624654E-4</v>
      </c>
      <c r="AK47" s="500">
        <v>0.3878819444444444</v>
      </c>
      <c r="AL47" s="453">
        <v>127</v>
      </c>
      <c r="AM47" s="500">
        <f t="shared" si="8"/>
        <v>3.0092592592600997E-4</v>
      </c>
      <c r="AN47" s="500">
        <v>0.38818287037037041</v>
      </c>
      <c r="AO47" s="453">
        <v>128</v>
      </c>
      <c r="AP47" s="500">
        <f t="shared" si="9"/>
        <v>5.5555555555553138E-4</v>
      </c>
      <c r="AQ47" s="500">
        <v>0.38873842592592595</v>
      </c>
      <c r="AR47" s="453">
        <v>99</v>
      </c>
      <c r="AS47" s="500">
        <f t="shared" si="10"/>
        <v>3.1249999999993783E-4</v>
      </c>
      <c r="AT47" s="500">
        <v>0.38905092592592588</v>
      </c>
      <c r="AV47" s="500"/>
      <c r="AY47" s="500"/>
      <c r="BB47" s="500"/>
      <c r="BE47" s="500"/>
    </row>
    <row r="48" spans="1:58" x14ac:dyDescent="0.25">
      <c r="A48" s="2">
        <v>2017713</v>
      </c>
      <c r="B48" s="287">
        <v>0.37346064814814817</v>
      </c>
      <c r="C48" s="244">
        <v>0.375</v>
      </c>
      <c r="D48" s="244">
        <v>0.38912037037037034</v>
      </c>
      <c r="E48" s="244" t="str">
        <f>VLOOKUP(A48,Inscription!A:N,8)</f>
        <v>MATHOT</v>
      </c>
      <c r="F48" s="244" t="str">
        <f>VLOOKUP(A48,Inscription!A:N,9)</f>
        <v>THIBAUT</v>
      </c>
      <c r="G48" s="2" t="s">
        <v>976</v>
      </c>
      <c r="H48" s="2" t="s">
        <v>646</v>
      </c>
      <c r="J48" t="s">
        <v>152</v>
      </c>
      <c r="K48" s="244">
        <f t="shared" si="0"/>
        <v>1.4120370370370339E-2</v>
      </c>
      <c r="L48" s="453">
        <v>15</v>
      </c>
      <c r="M48" s="453">
        <v>4</v>
      </c>
      <c r="N48" s="453">
        <v>103</v>
      </c>
      <c r="O48" s="500">
        <f t="shared" si="1"/>
        <v>2.1990740740740478E-3</v>
      </c>
      <c r="P48" s="500">
        <v>0.37719907407407405</v>
      </c>
      <c r="Q48" s="453">
        <v>108</v>
      </c>
      <c r="R48" s="500">
        <f t="shared" si="2"/>
        <v>2.1643518518518756E-3</v>
      </c>
      <c r="S48" s="500">
        <v>0.37936342592592592</v>
      </c>
      <c r="T48" s="453">
        <v>113</v>
      </c>
      <c r="U48" s="500">
        <f t="shared" si="3"/>
        <v>1.2037037037037068E-3</v>
      </c>
      <c r="V48" s="500">
        <v>0.38056712962962963</v>
      </c>
      <c r="W48" s="453">
        <v>118</v>
      </c>
      <c r="X48" s="500">
        <f t="shared" si="4"/>
        <v>1.435185185185206E-3</v>
      </c>
      <c r="Y48" s="500">
        <v>0.38200231481481484</v>
      </c>
      <c r="Z48" s="453">
        <v>119</v>
      </c>
      <c r="AA48" s="500">
        <f t="shared" si="11"/>
        <v>1.0069444444444353E-3</v>
      </c>
      <c r="AB48" s="500">
        <v>0.38300925925925927</v>
      </c>
      <c r="AC48" s="453">
        <v>123</v>
      </c>
      <c r="AD48" s="500">
        <f t="shared" si="5"/>
        <v>9.0277777777775237E-4</v>
      </c>
      <c r="AE48" s="500">
        <v>0.38391203703703702</v>
      </c>
      <c r="AF48" s="453">
        <v>127</v>
      </c>
      <c r="AG48" s="500">
        <f t="shared" si="6"/>
        <v>4.8611111111113159E-4</v>
      </c>
      <c r="AH48" s="500">
        <v>0.38439814814814816</v>
      </c>
      <c r="AI48" s="453">
        <v>101</v>
      </c>
      <c r="AJ48" s="500">
        <f t="shared" si="7"/>
        <v>7.6388888888889728E-4</v>
      </c>
      <c r="AK48" s="500">
        <v>0.38516203703703705</v>
      </c>
      <c r="AL48" s="453">
        <v>135</v>
      </c>
      <c r="AM48" s="500">
        <f t="shared" si="8"/>
        <v>2.3148148148077752E-5</v>
      </c>
      <c r="AN48" s="500">
        <v>0.38518518518518513</v>
      </c>
      <c r="AO48" s="453">
        <v>133</v>
      </c>
      <c r="AP48" s="500">
        <f t="shared" si="9"/>
        <v>4.3981481481492057E-4</v>
      </c>
      <c r="AQ48" s="500">
        <v>0.38562500000000005</v>
      </c>
      <c r="AR48" s="453">
        <v>131</v>
      </c>
      <c r="AS48" s="500">
        <f t="shared" si="10"/>
        <v>9.1435185185179124E-4</v>
      </c>
      <c r="AT48" s="500">
        <v>0.38653935185185184</v>
      </c>
      <c r="AU48" s="453">
        <v>130</v>
      </c>
      <c r="AV48" s="500">
        <f t="shared" si="12"/>
        <v>1.2499999999999734E-3</v>
      </c>
      <c r="AW48" s="500">
        <v>0.38778935185185182</v>
      </c>
      <c r="AX48" s="453">
        <v>129</v>
      </c>
      <c r="AY48" s="500">
        <f t="shared" si="13"/>
        <v>9.1435185185190226E-4</v>
      </c>
      <c r="AZ48" s="500">
        <v>0.38870370370370372</v>
      </c>
      <c r="BA48" s="453">
        <v>128</v>
      </c>
      <c r="BB48" s="500">
        <f t="shared" si="14"/>
        <v>7.4074074074076401E-4</v>
      </c>
      <c r="BC48" s="500">
        <v>0.38944444444444448</v>
      </c>
      <c r="BD48" s="453">
        <v>99</v>
      </c>
      <c r="BE48" s="500">
        <f t="shared" si="15"/>
        <v>2.4305555555548253E-4</v>
      </c>
      <c r="BF48" s="500">
        <v>0.38968749999999996</v>
      </c>
    </row>
    <row r="49" spans="1:61" x14ac:dyDescent="0.25">
      <c r="A49" s="2">
        <v>1020700</v>
      </c>
      <c r="B49" s="287">
        <v>0.37033564814814812</v>
      </c>
      <c r="C49" s="244">
        <v>0.375</v>
      </c>
      <c r="D49" s="244">
        <v>0.38934027777777774</v>
      </c>
      <c r="E49" s="244" t="str">
        <f>VLOOKUP(A49,Inscription!A:N,8)</f>
        <v>MAVET</v>
      </c>
      <c r="F49" s="244" t="str">
        <f>VLOOKUP(A49,Inscription!A:N,9)</f>
        <v>JULES</v>
      </c>
      <c r="G49" s="2" t="s">
        <v>976</v>
      </c>
      <c r="H49" s="2" t="s">
        <v>660</v>
      </c>
      <c r="J49" t="s">
        <v>281</v>
      </c>
      <c r="K49" s="244">
        <f t="shared" si="0"/>
        <v>1.4340277777777743E-2</v>
      </c>
      <c r="L49" s="453">
        <v>15</v>
      </c>
      <c r="M49" s="453">
        <v>5</v>
      </c>
      <c r="N49" s="453">
        <v>103</v>
      </c>
      <c r="O49" s="500">
        <f t="shared" si="1"/>
        <v>2.0023148148147762E-3</v>
      </c>
      <c r="P49" s="500">
        <v>0.37700231481481478</v>
      </c>
      <c r="Q49" s="453">
        <v>108</v>
      </c>
      <c r="R49" s="500">
        <f t="shared" si="2"/>
        <v>6.9444444444449749E-4</v>
      </c>
      <c r="S49" s="500">
        <v>0.37769675925925927</v>
      </c>
      <c r="T49" s="453">
        <v>113</v>
      </c>
      <c r="U49" s="500">
        <f t="shared" si="3"/>
        <v>1.041666666666663E-3</v>
      </c>
      <c r="V49" s="500">
        <v>0.37873842592592594</v>
      </c>
      <c r="W49" s="453">
        <v>116</v>
      </c>
      <c r="X49" s="500">
        <f t="shared" si="4"/>
        <v>2.7546296296296346E-3</v>
      </c>
      <c r="Y49" s="500">
        <v>0.38149305555555557</v>
      </c>
      <c r="Z49" s="453">
        <v>119</v>
      </c>
      <c r="AA49" s="500">
        <f t="shared" si="11"/>
        <v>1.4120370370370172E-3</v>
      </c>
      <c r="AB49" s="500">
        <v>0.38290509259259259</v>
      </c>
      <c r="AC49" s="453">
        <v>123</v>
      </c>
      <c r="AD49" s="500">
        <f t="shared" si="5"/>
        <v>8.9120370370365798E-4</v>
      </c>
      <c r="AE49" s="500">
        <v>0.38379629629629625</v>
      </c>
      <c r="AF49" s="453">
        <v>127</v>
      </c>
      <c r="AG49" s="500">
        <f t="shared" si="6"/>
        <v>4.9768518518522598E-4</v>
      </c>
      <c r="AH49" s="500">
        <v>0.38429398148148147</v>
      </c>
      <c r="AI49" s="453">
        <v>101</v>
      </c>
      <c r="AJ49" s="500">
        <f t="shared" si="7"/>
        <v>8.4490740740744696E-4</v>
      </c>
      <c r="AK49" s="500">
        <v>0.38513888888888892</v>
      </c>
      <c r="AL49" s="453">
        <v>135</v>
      </c>
      <c r="AM49" s="500">
        <f t="shared" si="8"/>
        <v>1.1574074074038876E-5</v>
      </c>
      <c r="AN49" s="500">
        <v>0.38515046296296296</v>
      </c>
      <c r="AO49" s="453">
        <v>133</v>
      </c>
      <c r="AP49" s="500">
        <f t="shared" si="9"/>
        <v>4.6296296296294281E-4</v>
      </c>
      <c r="AQ49" s="500">
        <v>0.3856134259259259</v>
      </c>
      <c r="AR49" s="453">
        <v>131</v>
      </c>
      <c r="AS49" s="500">
        <f t="shared" si="10"/>
        <v>1.2152777777778012E-3</v>
      </c>
      <c r="AT49" s="500">
        <v>0.3868287037037037</v>
      </c>
      <c r="AU49" s="453">
        <v>130</v>
      </c>
      <c r="AV49" s="500">
        <f t="shared" si="12"/>
        <v>1.3194444444444287E-3</v>
      </c>
      <c r="AW49" s="500">
        <v>0.38814814814814813</v>
      </c>
      <c r="AX49" s="453">
        <v>129</v>
      </c>
      <c r="AY49" s="500">
        <f t="shared" si="13"/>
        <v>8.5648148148148584E-4</v>
      </c>
      <c r="AZ49" s="500">
        <v>0.38900462962962962</v>
      </c>
      <c r="BA49" s="453">
        <v>128</v>
      </c>
      <c r="BB49" s="500">
        <f t="shared" si="14"/>
        <v>6.4814814814817545E-4</v>
      </c>
      <c r="BC49" s="500">
        <v>0.38965277777777779</v>
      </c>
      <c r="BD49" s="453">
        <v>99</v>
      </c>
      <c r="BE49" s="500">
        <f t="shared" si="15"/>
        <v>2.083333333333659E-4</v>
      </c>
      <c r="BF49" s="500">
        <v>0.38986111111111116</v>
      </c>
    </row>
    <row r="50" spans="1:61" x14ac:dyDescent="0.25">
      <c r="A50" s="2">
        <v>2049174</v>
      </c>
      <c r="B50" s="287">
        <v>0.37040509259259258</v>
      </c>
      <c r="C50" s="244">
        <v>0.375</v>
      </c>
      <c r="D50" s="244">
        <v>0.38950231481481484</v>
      </c>
      <c r="E50" s="244" t="str">
        <f>VLOOKUP(A50,Inscription!A:N,8)</f>
        <v>COLOMBIER POCHARD</v>
      </c>
      <c r="F50" s="244" t="str">
        <f>VLOOKUP(A50,Inscription!A:N,9)</f>
        <v>Elisa</v>
      </c>
      <c r="G50" s="2" t="s">
        <v>974</v>
      </c>
      <c r="H50" s="2" t="s">
        <v>638</v>
      </c>
      <c r="J50" t="s">
        <v>13</v>
      </c>
      <c r="K50" s="244">
        <f t="shared" si="0"/>
        <v>1.4502314814814843E-2</v>
      </c>
      <c r="L50" s="453">
        <v>15</v>
      </c>
      <c r="M50" s="453">
        <v>3</v>
      </c>
      <c r="N50" s="453">
        <v>105</v>
      </c>
      <c r="O50" s="500">
        <f t="shared" si="1"/>
        <v>2.1643518518518756E-3</v>
      </c>
      <c r="P50" s="500">
        <v>0.37716435185185188</v>
      </c>
      <c r="Q50" s="453">
        <v>107</v>
      </c>
      <c r="R50" s="500">
        <f t="shared" si="2"/>
        <v>3.1249999999999334E-4</v>
      </c>
      <c r="S50" s="500">
        <v>0.37747685185185187</v>
      </c>
      <c r="T50" s="453">
        <v>113</v>
      </c>
      <c r="U50" s="500">
        <f t="shared" si="3"/>
        <v>1.3425925925925619E-3</v>
      </c>
      <c r="V50" s="500">
        <v>0.37881944444444443</v>
      </c>
      <c r="W50" s="453">
        <v>116</v>
      </c>
      <c r="X50" s="500">
        <f t="shared" si="4"/>
        <v>2.523148148148191E-3</v>
      </c>
      <c r="Y50" s="500">
        <v>0.38134259259259262</v>
      </c>
      <c r="Z50" s="453">
        <v>119</v>
      </c>
      <c r="AA50" s="500">
        <f t="shared" si="11"/>
        <v>1.5162037037037002E-3</v>
      </c>
      <c r="AB50" s="500">
        <v>0.38285879629629632</v>
      </c>
      <c r="AC50" s="453">
        <v>123</v>
      </c>
      <c r="AD50" s="500">
        <f t="shared" si="5"/>
        <v>9.490740740740744E-4</v>
      </c>
      <c r="AE50" s="500">
        <v>0.3838078703703704</v>
      </c>
      <c r="AF50" s="453">
        <v>127</v>
      </c>
      <c r="AG50" s="500">
        <f t="shared" si="6"/>
        <v>5.2083333333330373E-4</v>
      </c>
      <c r="AH50" s="500">
        <v>0.3843287037037037</v>
      </c>
      <c r="AI50" s="453">
        <v>101</v>
      </c>
      <c r="AJ50" s="500">
        <f t="shared" si="7"/>
        <v>7.1759259259263075E-4</v>
      </c>
      <c r="AK50" s="500">
        <v>0.38504629629629633</v>
      </c>
      <c r="AL50" s="453">
        <v>135</v>
      </c>
      <c r="AM50" s="500">
        <f t="shared" si="8"/>
        <v>1.5046296296294948E-4</v>
      </c>
      <c r="AN50" s="500">
        <v>0.38519675925925928</v>
      </c>
      <c r="AO50" s="453">
        <v>133</v>
      </c>
      <c r="AP50" s="500">
        <f t="shared" si="9"/>
        <v>4.5138888888890394E-4</v>
      </c>
      <c r="AQ50" s="500">
        <v>0.38564814814814818</v>
      </c>
      <c r="AR50" s="453">
        <v>131</v>
      </c>
      <c r="AS50" s="500">
        <f t="shared" si="10"/>
        <v>1.3310185185184675E-3</v>
      </c>
      <c r="AT50" s="500">
        <v>0.38697916666666665</v>
      </c>
      <c r="AU50" s="453">
        <v>130</v>
      </c>
      <c r="AV50" s="500">
        <f t="shared" si="12"/>
        <v>1.3541666666667118E-3</v>
      </c>
      <c r="AW50" s="500">
        <v>0.38833333333333336</v>
      </c>
      <c r="AX50" s="453">
        <v>129</v>
      </c>
      <c r="AY50" s="500">
        <f t="shared" si="13"/>
        <v>8.4490740740739145E-4</v>
      </c>
      <c r="AZ50" s="500">
        <v>0.38917824074074076</v>
      </c>
      <c r="BA50" s="453">
        <v>128</v>
      </c>
      <c r="BB50" s="500">
        <f t="shared" si="14"/>
        <v>7.0601851851853636E-4</v>
      </c>
      <c r="BC50" s="500">
        <v>0.38988425925925929</v>
      </c>
      <c r="BD50" s="453">
        <v>99</v>
      </c>
      <c r="BE50" s="500">
        <f t="shared" si="15"/>
        <v>2.1990740740740478E-4</v>
      </c>
      <c r="BF50" s="500">
        <v>0.3901041666666667</v>
      </c>
    </row>
    <row r="51" spans="1:61" x14ac:dyDescent="0.25">
      <c r="A51" s="2">
        <v>2311184</v>
      </c>
      <c r="B51" s="287">
        <v>0.37111111111111111</v>
      </c>
      <c r="C51" s="244">
        <v>0.375</v>
      </c>
      <c r="D51" s="244">
        <v>0.39202546296296298</v>
      </c>
      <c r="E51" s="244" t="str">
        <f>VLOOKUP(A51,Inscription!A:N,8)</f>
        <v>DE LA ROCHE</v>
      </c>
      <c r="F51" s="244" t="str">
        <f>VLOOKUP(A51,Inscription!A:N,9)</f>
        <v>RAPHAEL</v>
      </c>
      <c r="G51" s="2" t="s">
        <v>973</v>
      </c>
      <c r="H51" s="2" t="s">
        <v>635</v>
      </c>
      <c r="J51" t="s">
        <v>240</v>
      </c>
      <c r="K51" s="244">
        <f t="shared" si="0"/>
        <v>1.7025462962962978E-2</v>
      </c>
      <c r="L51" s="453">
        <v>15</v>
      </c>
      <c r="M51" s="453">
        <v>2</v>
      </c>
      <c r="N51" s="453">
        <v>103</v>
      </c>
      <c r="O51" s="500">
        <f t="shared" si="1"/>
        <v>3.3912037037036602E-3</v>
      </c>
      <c r="P51" s="500">
        <v>0.37839120370370366</v>
      </c>
      <c r="Q51" s="453">
        <v>108</v>
      </c>
      <c r="R51" s="500">
        <f t="shared" si="2"/>
        <v>6.1342592592600331E-4</v>
      </c>
      <c r="S51" s="500">
        <v>0.37900462962962966</v>
      </c>
      <c r="T51" s="453">
        <v>113</v>
      </c>
      <c r="U51" s="500">
        <f t="shared" si="3"/>
        <v>1.3541666666666008E-3</v>
      </c>
      <c r="V51" s="500">
        <v>0.38035879629629626</v>
      </c>
      <c r="W51" s="453">
        <v>116</v>
      </c>
      <c r="X51" s="500">
        <f t="shared" si="4"/>
        <v>1.7361111111111605E-3</v>
      </c>
      <c r="Y51" s="500">
        <v>0.38209490740740742</v>
      </c>
      <c r="Z51" s="453">
        <v>119</v>
      </c>
      <c r="AA51" s="500">
        <f t="shared" si="11"/>
        <v>1.5393518518518334E-3</v>
      </c>
      <c r="AB51" s="500">
        <v>0.38363425925925926</v>
      </c>
      <c r="AC51" s="453">
        <v>123</v>
      </c>
      <c r="AD51" s="500">
        <f t="shared" si="5"/>
        <v>9.490740740740744E-4</v>
      </c>
      <c r="AE51" s="500">
        <v>0.38458333333333333</v>
      </c>
      <c r="AF51" s="453">
        <v>127</v>
      </c>
      <c r="AG51" s="500">
        <f t="shared" si="6"/>
        <v>5.5555555555558689E-4</v>
      </c>
      <c r="AH51" s="500">
        <v>0.38513888888888892</v>
      </c>
      <c r="AI51" s="453">
        <v>101</v>
      </c>
      <c r="AJ51" s="500">
        <f t="shared" si="7"/>
        <v>1.9212962962962821E-3</v>
      </c>
      <c r="AK51" s="500">
        <v>0.3870601851851852</v>
      </c>
      <c r="AL51" s="453">
        <v>134</v>
      </c>
      <c r="AM51" s="500">
        <f t="shared" si="8"/>
        <v>1.5046296296294948E-4</v>
      </c>
      <c r="AN51" s="500">
        <v>0.38721064814814815</v>
      </c>
      <c r="AO51" s="453">
        <v>133</v>
      </c>
      <c r="AP51" s="500">
        <f t="shared" si="9"/>
        <v>7.6388888888889728E-4</v>
      </c>
      <c r="AQ51" s="500">
        <v>0.38797453703703705</v>
      </c>
      <c r="AR51" s="453">
        <v>132</v>
      </c>
      <c r="AS51" s="500">
        <f t="shared" si="10"/>
        <v>1.6550925925925553E-3</v>
      </c>
      <c r="AT51" s="500">
        <v>0.3896296296296296</v>
      </c>
      <c r="AU51" s="453">
        <v>130</v>
      </c>
      <c r="AV51" s="500">
        <f t="shared" si="12"/>
        <v>1.2499999999999734E-3</v>
      </c>
      <c r="AW51" s="500">
        <v>0.39087962962962958</v>
      </c>
      <c r="AX51" s="453">
        <v>129</v>
      </c>
      <c r="AY51" s="500">
        <f t="shared" si="13"/>
        <v>8.1018518518527483E-4</v>
      </c>
      <c r="AZ51" s="500">
        <v>0.39168981481481485</v>
      </c>
      <c r="BA51" s="453">
        <v>128</v>
      </c>
      <c r="BB51" s="500">
        <f t="shared" si="14"/>
        <v>6.1342592592589229E-4</v>
      </c>
      <c r="BC51" s="500">
        <v>0.39230324074074074</v>
      </c>
      <c r="BD51" s="453">
        <v>99</v>
      </c>
      <c r="BE51" s="500">
        <f t="shared" si="15"/>
        <v>2.3148148148144365E-4</v>
      </c>
      <c r="BF51" s="500">
        <v>0.39253472222222219</v>
      </c>
    </row>
    <row r="52" spans="1:61" x14ac:dyDescent="0.25">
      <c r="A52" s="2">
        <v>2147065</v>
      </c>
      <c r="B52" s="287">
        <v>0.36910879629629628</v>
      </c>
      <c r="C52" s="244">
        <v>0.3611111111111111</v>
      </c>
      <c r="D52" s="244">
        <v>0.39207175925925924</v>
      </c>
      <c r="E52" s="244" t="str">
        <f>VLOOKUP(A52,Inscription!A:N,8)</f>
        <v>YVON CRESTEY</v>
      </c>
      <c r="F52" s="244" t="str">
        <f>VLOOKUP(A52,Inscription!A:N,9)</f>
        <v>CHARLY</v>
      </c>
      <c r="G52" s="2" t="s">
        <v>966</v>
      </c>
      <c r="H52" s="2" t="s">
        <v>588</v>
      </c>
      <c r="J52" t="s">
        <v>11</v>
      </c>
      <c r="K52" s="244">
        <f t="shared" si="0"/>
        <v>3.096064814814814E-2</v>
      </c>
      <c r="L52" s="453">
        <v>11</v>
      </c>
      <c r="M52" s="453">
        <v>4</v>
      </c>
      <c r="N52" s="453">
        <v>102</v>
      </c>
      <c r="O52" s="500">
        <f t="shared" si="1"/>
        <v>8.6226851851852193E-3</v>
      </c>
      <c r="P52" s="500">
        <v>0.36973379629629632</v>
      </c>
      <c r="Q52" s="453">
        <v>104</v>
      </c>
      <c r="R52" s="500">
        <f t="shared" si="2"/>
        <v>2.5462962962957691E-4</v>
      </c>
      <c r="S52" s="500">
        <v>0.3699884259259259</v>
      </c>
      <c r="T52" s="453">
        <v>106</v>
      </c>
      <c r="U52" s="500">
        <f t="shared" si="3"/>
        <v>4.1666666666667629E-4</v>
      </c>
      <c r="V52" s="500">
        <v>0.37040509259259258</v>
      </c>
      <c r="W52" s="453">
        <v>110</v>
      </c>
      <c r="X52" s="500">
        <f t="shared" si="4"/>
        <v>3.2523148148148606E-3</v>
      </c>
      <c r="Y52" s="500">
        <v>0.37365740740740744</v>
      </c>
      <c r="Z52" s="453">
        <v>111</v>
      </c>
      <c r="AA52" s="500">
        <f t="shared" si="11"/>
        <v>4.0393518518518357E-3</v>
      </c>
      <c r="AB52" s="500">
        <v>0.37769675925925927</v>
      </c>
      <c r="AC52" s="453">
        <v>122</v>
      </c>
      <c r="AD52" s="500">
        <f t="shared" si="5"/>
        <v>4.6296296296294281E-4</v>
      </c>
      <c r="AE52" s="500">
        <v>0.37815972222222222</v>
      </c>
      <c r="AF52" s="453">
        <v>124</v>
      </c>
      <c r="AG52" s="500">
        <f t="shared" si="6"/>
        <v>1.005787037037037E-2</v>
      </c>
      <c r="AH52" s="500">
        <v>0.38821759259259259</v>
      </c>
      <c r="AI52" s="453">
        <v>125</v>
      </c>
      <c r="AJ52" s="500">
        <f t="shared" si="7"/>
        <v>1.331018518518523E-3</v>
      </c>
      <c r="AK52" s="500">
        <v>0.38954861111111111</v>
      </c>
      <c r="AL52" s="453">
        <v>126</v>
      </c>
      <c r="AM52" s="500">
        <f t="shared" si="8"/>
        <v>1.7939814814815214E-3</v>
      </c>
      <c r="AN52" s="500">
        <v>0.39134259259259263</v>
      </c>
      <c r="AO52" s="453">
        <v>128</v>
      </c>
      <c r="AP52" s="500">
        <f t="shared" si="9"/>
        <v>1.0763888888888906E-3</v>
      </c>
      <c r="AQ52" s="500">
        <v>0.39241898148148152</v>
      </c>
      <c r="AR52" s="453">
        <v>99</v>
      </c>
      <c r="AS52" s="500">
        <f t="shared" si="10"/>
        <v>2.662037037036713E-4</v>
      </c>
      <c r="AT52" s="500">
        <v>0.39268518518518519</v>
      </c>
      <c r="AV52" s="500"/>
      <c r="AY52" s="500"/>
      <c r="BB52" s="500"/>
      <c r="BE52" s="500"/>
    </row>
    <row r="53" spans="1:61" x14ac:dyDescent="0.25">
      <c r="A53" s="2">
        <v>338970</v>
      </c>
      <c r="B53" s="287">
        <v>0.35947916666666663</v>
      </c>
      <c r="C53" s="244">
        <v>0.3611111111111111</v>
      </c>
      <c r="D53" s="244">
        <v>0.39217592592592593</v>
      </c>
      <c r="E53" s="244" t="str">
        <f>VLOOKUP(A53,Inscription!A:N,8)</f>
        <v>ORSOLA</v>
      </c>
      <c r="F53" s="244" t="str">
        <f>VLOOKUP(A53,Inscription!A:N,9)</f>
        <v>CAMILLE</v>
      </c>
      <c r="G53" s="2" t="s">
        <v>965</v>
      </c>
      <c r="H53" s="2" t="s">
        <v>585</v>
      </c>
      <c r="J53" t="s">
        <v>11</v>
      </c>
      <c r="K53" s="244">
        <f t="shared" si="0"/>
        <v>3.1064814814814823E-2</v>
      </c>
      <c r="L53" s="453">
        <v>11</v>
      </c>
      <c r="M53" s="453">
        <v>4</v>
      </c>
      <c r="N53" s="453">
        <v>102</v>
      </c>
      <c r="O53" s="500">
        <f t="shared" si="1"/>
        <v>1.6736111111111118E-2</v>
      </c>
      <c r="P53" s="500">
        <v>0.37784722222222222</v>
      </c>
      <c r="Q53" s="453">
        <v>104</v>
      </c>
      <c r="R53" s="500">
        <f t="shared" si="2"/>
        <v>6.2500000000004219E-4</v>
      </c>
      <c r="S53" s="500">
        <v>0.37847222222222227</v>
      </c>
      <c r="T53" s="453">
        <v>106</v>
      </c>
      <c r="U53" s="500">
        <f t="shared" si="3"/>
        <v>5.7870370370360913E-4</v>
      </c>
      <c r="V53" s="500">
        <v>0.37905092592592587</v>
      </c>
      <c r="W53" s="453">
        <v>109</v>
      </c>
      <c r="X53" s="500">
        <f t="shared" si="4"/>
        <v>1.4236111111111671E-3</v>
      </c>
      <c r="Y53" s="500">
        <v>0.38047453703703704</v>
      </c>
      <c r="Z53" s="453">
        <v>111</v>
      </c>
      <c r="AA53" s="500">
        <f t="shared" si="11"/>
        <v>3.5416666666666097E-3</v>
      </c>
      <c r="AB53" s="500">
        <v>0.38401620370370365</v>
      </c>
      <c r="AC53" s="453">
        <v>122</v>
      </c>
      <c r="AD53" s="500">
        <f t="shared" si="5"/>
        <v>2.280092592592653E-3</v>
      </c>
      <c r="AE53" s="500">
        <v>0.3862962962962963</v>
      </c>
      <c r="AF53" s="453">
        <v>124</v>
      </c>
      <c r="AG53" s="500">
        <f t="shared" si="6"/>
        <v>1.7245370370370106E-3</v>
      </c>
      <c r="AH53" s="500">
        <v>0.38802083333333331</v>
      </c>
      <c r="AI53" s="453">
        <v>125</v>
      </c>
      <c r="AJ53" s="500">
        <f t="shared" si="7"/>
        <v>2.1990740740740478E-3</v>
      </c>
      <c r="AK53" s="500">
        <v>0.39021990740740736</v>
      </c>
      <c r="AL53" s="453">
        <v>126</v>
      </c>
      <c r="AM53" s="500">
        <f t="shared" si="8"/>
        <v>1.192129629629668E-3</v>
      </c>
      <c r="AN53" s="500">
        <v>0.39141203703703703</v>
      </c>
      <c r="AO53" s="453">
        <v>128</v>
      </c>
      <c r="AP53" s="500">
        <f t="shared" si="9"/>
        <v>1.0532407407407574E-3</v>
      </c>
      <c r="AQ53" s="500">
        <v>0.39246527777777779</v>
      </c>
      <c r="AR53" s="453">
        <v>99</v>
      </c>
      <c r="AS53" s="500">
        <f t="shared" si="10"/>
        <v>0.50027777777777782</v>
      </c>
      <c r="AT53" s="500">
        <v>0.89274305555555555</v>
      </c>
      <c r="AV53" s="500"/>
      <c r="AY53" s="500"/>
      <c r="BB53" s="500"/>
      <c r="BE53" s="500"/>
    </row>
    <row r="54" spans="1:61" x14ac:dyDescent="0.25">
      <c r="A54" s="2">
        <v>501481</v>
      </c>
      <c r="B54" s="287">
        <v>0.37023148148148149</v>
      </c>
      <c r="C54" s="244">
        <v>0.375</v>
      </c>
      <c r="D54" s="244">
        <v>0.39172453703703702</v>
      </c>
      <c r="E54" s="244" t="str">
        <f>VLOOKUP(A54,Inscription!A:N,8)</f>
        <v>TESSE</v>
      </c>
      <c r="F54" s="244" t="str">
        <f>VLOOKUP(A54,Inscription!A:N,9)</f>
        <v>ZÉLIE</v>
      </c>
      <c r="G54" s="2" t="s">
        <v>974</v>
      </c>
      <c r="H54" s="2" t="s">
        <v>650</v>
      </c>
      <c r="J54" t="s">
        <v>149</v>
      </c>
      <c r="K54" s="244">
        <f t="shared" si="0"/>
        <v>1.6724537037037024E-2</v>
      </c>
      <c r="L54" s="453">
        <v>15</v>
      </c>
      <c r="M54" s="453">
        <v>4</v>
      </c>
      <c r="N54" s="453">
        <v>105</v>
      </c>
      <c r="O54" s="500">
        <f t="shared" si="1"/>
        <v>3.3333333333333548E-3</v>
      </c>
      <c r="P54" s="500">
        <v>0.37833333333333335</v>
      </c>
      <c r="Q54" s="453">
        <v>107</v>
      </c>
      <c r="R54" s="500">
        <f t="shared" si="2"/>
        <v>3.5879629629631538E-4</v>
      </c>
      <c r="S54" s="500">
        <v>0.37869212962962967</v>
      </c>
      <c r="T54" s="453">
        <v>113</v>
      </c>
      <c r="U54" s="500">
        <f t="shared" si="3"/>
        <v>1.2499999999999734E-3</v>
      </c>
      <c r="V54" s="500">
        <v>0.37994212962962964</v>
      </c>
      <c r="W54" s="453">
        <v>116</v>
      </c>
      <c r="X54" s="500">
        <f t="shared" si="4"/>
        <v>2.2106481481481421E-3</v>
      </c>
      <c r="Y54" s="500">
        <v>0.38215277777777779</v>
      </c>
      <c r="Z54" s="453">
        <v>119</v>
      </c>
      <c r="AA54" s="500">
        <f t="shared" si="11"/>
        <v>1.7939814814815214E-3</v>
      </c>
      <c r="AB54" s="500">
        <v>0.38394675925925931</v>
      </c>
      <c r="AC54" s="453">
        <v>123</v>
      </c>
      <c r="AD54" s="500">
        <f t="shared" si="5"/>
        <v>9.6064814814811328E-4</v>
      </c>
      <c r="AE54" s="500">
        <v>0.38490740740740742</v>
      </c>
      <c r="AF54" s="453">
        <v>127</v>
      </c>
      <c r="AG54" s="500">
        <f t="shared" si="6"/>
        <v>6.0185185185185341E-4</v>
      </c>
      <c r="AH54" s="500">
        <v>0.38550925925925927</v>
      </c>
      <c r="AI54" s="453">
        <v>101</v>
      </c>
      <c r="AJ54" s="500">
        <f t="shared" si="7"/>
        <v>1.1805555555555181E-3</v>
      </c>
      <c r="AK54" s="500">
        <v>0.38668981481481479</v>
      </c>
      <c r="AL54" s="453">
        <v>135</v>
      </c>
      <c r="AM54" s="500">
        <f t="shared" si="8"/>
        <v>1.9675925925927151E-4</v>
      </c>
      <c r="AN54" s="500">
        <v>0.38688657407407406</v>
      </c>
      <c r="AO54" s="453">
        <v>133</v>
      </c>
      <c r="AP54" s="500">
        <f t="shared" si="9"/>
        <v>5.5555555555553138E-4</v>
      </c>
      <c r="AQ54" s="500">
        <v>0.38744212962962959</v>
      </c>
      <c r="AR54" s="453">
        <v>131</v>
      </c>
      <c r="AS54" s="500">
        <f t="shared" si="10"/>
        <v>1.4236111111111671E-3</v>
      </c>
      <c r="AT54" s="500">
        <v>0.38886574074074076</v>
      </c>
      <c r="AU54" s="453">
        <v>130</v>
      </c>
      <c r="AV54" s="500">
        <f t="shared" si="12"/>
        <v>1.3310185185184675E-3</v>
      </c>
      <c r="AW54" s="500">
        <v>0.39019675925925923</v>
      </c>
      <c r="AX54" s="453">
        <v>129</v>
      </c>
      <c r="AY54" s="500">
        <f t="shared" si="13"/>
        <v>9.8379629629635756E-4</v>
      </c>
      <c r="AZ54" s="500">
        <v>0.39118055555555559</v>
      </c>
      <c r="BA54" s="453">
        <v>128</v>
      </c>
      <c r="BB54" s="500">
        <f t="shared" si="14"/>
        <v>8.6805555555558023E-4</v>
      </c>
      <c r="BC54" s="500">
        <v>0.39204861111111117</v>
      </c>
      <c r="BD54" s="453">
        <v>99</v>
      </c>
      <c r="BE54" s="500">
        <f t="shared" si="15"/>
        <v>2.5462962962957691E-4</v>
      </c>
      <c r="BF54" s="500">
        <v>0.39230324074074074</v>
      </c>
    </row>
    <row r="55" spans="1:61" x14ac:dyDescent="0.25">
      <c r="A55" s="2">
        <v>2039903</v>
      </c>
      <c r="B55" s="287">
        <v>0.37114583333333334</v>
      </c>
      <c r="C55" s="244">
        <v>0.375</v>
      </c>
      <c r="D55" s="244">
        <v>0.39291666666666664</v>
      </c>
      <c r="E55" s="244" t="str">
        <f>VLOOKUP(A55,Inscription!A:N,8)</f>
        <v>LE ROY</v>
      </c>
      <c r="F55" s="244" t="str">
        <f>VLOOKUP(A55,Inscription!A:N,9)</f>
        <v>AXELLE</v>
      </c>
      <c r="G55" s="2" t="s">
        <v>975</v>
      </c>
      <c r="H55" s="2" t="s">
        <v>654</v>
      </c>
      <c r="J55" t="s">
        <v>11</v>
      </c>
      <c r="K55" s="244">
        <f t="shared" si="0"/>
        <v>1.7916666666666636E-2</v>
      </c>
      <c r="L55" s="453">
        <v>15</v>
      </c>
      <c r="M55" s="453">
        <v>2</v>
      </c>
      <c r="N55" s="453">
        <v>105</v>
      </c>
      <c r="O55" s="500">
        <f t="shared" si="1"/>
        <v>2.1412037037036868E-3</v>
      </c>
      <c r="P55" s="500">
        <v>0.37714120370370369</v>
      </c>
      <c r="Q55" s="453">
        <v>107</v>
      </c>
      <c r="R55" s="500">
        <f t="shared" si="2"/>
        <v>3.0092592592589895E-4</v>
      </c>
      <c r="S55" s="500">
        <v>0.37744212962962959</v>
      </c>
      <c r="T55" s="453">
        <v>113</v>
      </c>
      <c r="U55" s="500">
        <f t="shared" si="3"/>
        <v>1.3194444444445397E-3</v>
      </c>
      <c r="V55" s="500">
        <v>0.37876157407407413</v>
      </c>
      <c r="W55" s="453">
        <v>116</v>
      </c>
      <c r="X55" s="500">
        <f t="shared" si="4"/>
        <v>2.52314814814808E-3</v>
      </c>
      <c r="Y55" s="500">
        <v>0.38128472222222221</v>
      </c>
      <c r="Z55" s="453">
        <v>119</v>
      </c>
      <c r="AA55" s="500">
        <f t="shared" si="11"/>
        <v>1.7129629629630272E-3</v>
      </c>
      <c r="AB55" s="500">
        <v>0.38299768518518523</v>
      </c>
      <c r="AC55" s="453">
        <v>123</v>
      </c>
      <c r="AD55" s="500">
        <f t="shared" si="5"/>
        <v>1.2615740740740122E-3</v>
      </c>
      <c r="AE55" s="500">
        <v>0.38425925925925924</v>
      </c>
      <c r="AF55" s="453">
        <v>127</v>
      </c>
      <c r="AG55" s="500">
        <f t="shared" si="6"/>
        <v>6.4814814814817545E-4</v>
      </c>
      <c r="AH55" s="500">
        <v>0.38490740740740742</v>
      </c>
      <c r="AI55" s="453">
        <v>101</v>
      </c>
      <c r="AJ55" s="500">
        <f t="shared" si="7"/>
        <v>1.0995370370370239E-3</v>
      </c>
      <c r="AK55" s="500">
        <v>0.38600694444444444</v>
      </c>
      <c r="AL55" s="453">
        <v>134</v>
      </c>
      <c r="AM55" s="500">
        <f t="shared" si="8"/>
        <v>8.3333333333335258E-4</v>
      </c>
      <c r="AN55" s="500">
        <v>0.3868402777777778</v>
      </c>
      <c r="AO55" s="453">
        <v>133</v>
      </c>
      <c r="AP55" s="500">
        <f t="shared" si="9"/>
        <v>1.4699074074073781E-3</v>
      </c>
      <c r="AQ55" s="500">
        <v>0.38831018518518517</v>
      </c>
      <c r="AR55" s="453">
        <v>132</v>
      </c>
      <c r="AS55" s="500">
        <f t="shared" si="10"/>
        <v>1.6666666666666496E-3</v>
      </c>
      <c r="AT55" s="500">
        <v>0.38997685185185182</v>
      </c>
      <c r="AU55" s="453">
        <v>130</v>
      </c>
      <c r="AV55" s="500">
        <f t="shared" si="12"/>
        <v>1.388888888888884E-3</v>
      </c>
      <c r="AW55" s="500">
        <v>0.39136574074074071</v>
      </c>
      <c r="AX55" s="453">
        <v>129</v>
      </c>
      <c r="AY55" s="500">
        <f t="shared" si="13"/>
        <v>1.0763888888889461E-3</v>
      </c>
      <c r="AZ55" s="500">
        <v>0.39244212962962965</v>
      </c>
      <c r="BA55" s="453">
        <v>128</v>
      </c>
      <c r="BB55" s="500">
        <f t="shared" si="14"/>
        <v>7.7546296296299166E-4</v>
      </c>
      <c r="BC55" s="500">
        <v>0.39321759259259265</v>
      </c>
      <c r="BD55" s="453">
        <v>99</v>
      </c>
      <c r="BE55" s="500">
        <f t="shared" si="15"/>
        <v>2.5462962962957691E-4</v>
      </c>
      <c r="BF55" s="500">
        <v>0.39347222222222222</v>
      </c>
    </row>
    <row r="56" spans="1:61" x14ac:dyDescent="0.25">
      <c r="A56" s="2">
        <v>242875</v>
      </c>
      <c r="B56" s="287">
        <v>0.37509259259259259</v>
      </c>
      <c r="C56" s="244">
        <v>0.36805555555555558</v>
      </c>
      <c r="D56" s="244">
        <v>0.3937268518518518</v>
      </c>
      <c r="E56" s="244" t="str">
        <f>VLOOKUP(A56,Inscription!A:N,8)</f>
        <v>CHANTEMARGUE</v>
      </c>
      <c r="F56" s="244" t="str">
        <f>VLOOKUP(A56,Inscription!A:N,9)</f>
        <v>CHLOÉ</v>
      </c>
      <c r="G56" s="2" t="s">
        <v>972</v>
      </c>
      <c r="H56" s="2" t="s">
        <v>627</v>
      </c>
      <c r="J56" t="s">
        <v>250</v>
      </c>
      <c r="K56" s="244">
        <f t="shared" si="0"/>
        <v>2.567129629629622E-2</v>
      </c>
      <c r="L56" s="453">
        <v>11</v>
      </c>
      <c r="M56" s="453">
        <v>7</v>
      </c>
      <c r="N56" s="453">
        <v>109</v>
      </c>
      <c r="O56" s="500">
        <f t="shared" si="1"/>
        <v>0.5120717592592593</v>
      </c>
      <c r="P56" s="500">
        <v>0.88012731481481488</v>
      </c>
      <c r="Q56" s="453">
        <v>110</v>
      </c>
      <c r="R56" s="500">
        <f t="shared" si="2"/>
        <v>9.1435185185173573E-4</v>
      </c>
      <c r="S56" s="500">
        <v>0.88104166666666661</v>
      </c>
      <c r="T56" s="453">
        <v>113</v>
      </c>
      <c r="U56" s="500">
        <f t="shared" si="3"/>
        <v>1.6898148148148939E-3</v>
      </c>
      <c r="V56" s="500">
        <v>0.88273148148148151</v>
      </c>
      <c r="W56" s="453">
        <v>114</v>
      </c>
      <c r="X56" s="500">
        <f t="shared" si="4"/>
        <v>1.8518518518518823E-3</v>
      </c>
      <c r="Y56" s="500">
        <v>0.88458333333333339</v>
      </c>
      <c r="Z56" s="453">
        <v>115</v>
      </c>
      <c r="AA56" s="500">
        <f t="shared" si="11"/>
        <v>2.0370370370370594E-3</v>
      </c>
      <c r="AB56" s="500">
        <v>0.88662037037037045</v>
      </c>
      <c r="AC56" s="453">
        <v>118</v>
      </c>
      <c r="AD56" s="500">
        <f t="shared" si="5"/>
        <v>8.4490740740739145E-4</v>
      </c>
      <c r="AE56" s="500">
        <v>0.88746527777777784</v>
      </c>
      <c r="AF56" s="453">
        <v>120</v>
      </c>
      <c r="AG56" s="500">
        <f t="shared" si="6"/>
        <v>3.4143518518517935E-3</v>
      </c>
      <c r="AH56" s="500">
        <v>0.89087962962962963</v>
      </c>
      <c r="AI56" s="453">
        <v>126</v>
      </c>
      <c r="AJ56" s="500">
        <f t="shared" si="7"/>
        <v>1.7708333333332771E-3</v>
      </c>
      <c r="AK56" s="500">
        <v>0.89265046296296291</v>
      </c>
      <c r="AL56" s="453">
        <v>127</v>
      </c>
      <c r="AM56" s="500">
        <f t="shared" si="8"/>
        <v>4.0509259259269292E-4</v>
      </c>
      <c r="AN56" s="500">
        <v>0.8930555555555556</v>
      </c>
      <c r="AO56" s="453">
        <v>128</v>
      </c>
      <c r="AP56" s="500">
        <f t="shared" si="9"/>
        <v>8.680555555554692E-4</v>
      </c>
      <c r="AQ56" s="500">
        <v>0.89392361111111107</v>
      </c>
      <c r="AR56" s="453">
        <v>99</v>
      </c>
      <c r="AS56" s="500">
        <f t="shared" si="10"/>
        <v>3.4722222222216548E-4</v>
      </c>
      <c r="AT56" s="500">
        <v>0.89427083333333324</v>
      </c>
      <c r="AV56" s="500"/>
      <c r="AY56" s="500"/>
      <c r="BB56" s="500"/>
      <c r="BE56" s="500"/>
    </row>
    <row r="57" spans="1:61" x14ac:dyDescent="0.25">
      <c r="A57" s="2">
        <v>2086248</v>
      </c>
      <c r="B57" s="287">
        <v>0.35664351851851855</v>
      </c>
      <c r="C57" s="244">
        <v>0.3611111111111111</v>
      </c>
      <c r="D57" s="244">
        <v>0.39420138888888889</v>
      </c>
      <c r="E57" s="244" t="str">
        <f>VLOOKUP(A57,Inscription!A:N,8)</f>
        <v>THALIA</v>
      </c>
      <c r="F57" s="244" t="str">
        <f>VLOOKUP(A57,Inscription!A:N,9)</f>
        <v>THALIA</v>
      </c>
      <c r="G57" s="2" t="s">
        <v>966</v>
      </c>
      <c r="H57" s="2" t="s">
        <v>142</v>
      </c>
      <c r="J57" t="s">
        <v>142</v>
      </c>
      <c r="K57" s="244">
        <f t="shared" si="0"/>
        <v>3.3090277777777788E-2</v>
      </c>
      <c r="L57" s="453">
        <v>11</v>
      </c>
      <c r="M57" s="453">
        <v>5</v>
      </c>
      <c r="N57" s="453">
        <v>102</v>
      </c>
      <c r="O57" s="500">
        <f t="shared" si="1"/>
        <v>2.2800925925925974E-3</v>
      </c>
      <c r="P57" s="500">
        <v>0.3633912037037037</v>
      </c>
      <c r="Q57" s="453">
        <v>104</v>
      </c>
      <c r="R57" s="500">
        <f t="shared" si="2"/>
        <v>3.3564814814818211E-4</v>
      </c>
      <c r="S57" s="500">
        <v>0.36372685185185188</v>
      </c>
      <c r="T57" s="453">
        <v>106</v>
      </c>
      <c r="U57" s="500">
        <f t="shared" si="3"/>
        <v>1.0069444444443798E-3</v>
      </c>
      <c r="V57" s="500">
        <v>0.36473379629629626</v>
      </c>
      <c r="W57" s="453">
        <v>110</v>
      </c>
      <c r="X57" s="500">
        <f t="shared" si="4"/>
        <v>1.5277777777777946E-3</v>
      </c>
      <c r="Y57" s="500">
        <v>0.36626157407407406</v>
      </c>
      <c r="Z57" s="453">
        <v>111</v>
      </c>
      <c r="AA57" s="500">
        <f t="shared" si="11"/>
        <v>2.280092592592653E-3</v>
      </c>
      <c r="AB57" s="500">
        <v>0.36854166666666671</v>
      </c>
      <c r="AC57" s="453">
        <v>122</v>
      </c>
      <c r="AD57" s="500">
        <f t="shared" si="5"/>
        <v>1.4930555555555114E-3</v>
      </c>
      <c r="AE57" s="500">
        <v>0.37003472222222222</v>
      </c>
      <c r="AF57" s="453">
        <v>124</v>
      </c>
      <c r="AG57" s="500">
        <f t="shared" si="6"/>
        <v>2.7893518518518623E-3</v>
      </c>
      <c r="AH57" s="500">
        <v>0.37282407407407409</v>
      </c>
      <c r="AI57" s="453">
        <v>125</v>
      </c>
      <c r="AJ57" s="500">
        <f t="shared" si="7"/>
        <v>1.9027777777777755E-2</v>
      </c>
      <c r="AK57" s="500">
        <v>0.39185185185185184</v>
      </c>
      <c r="AL57" s="453">
        <v>126</v>
      </c>
      <c r="AM57" s="500">
        <f t="shared" si="8"/>
        <v>1.2152777777777457E-3</v>
      </c>
      <c r="AN57" s="500">
        <v>0.39306712962962959</v>
      </c>
      <c r="AO57" s="453">
        <v>128</v>
      </c>
      <c r="AP57" s="500">
        <f t="shared" si="9"/>
        <v>1.1805555555556291E-3</v>
      </c>
      <c r="AQ57" s="500">
        <v>0.39424768518518521</v>
      </c>
      <c r="AR57" s="453">
        <v>99</v>
      </c>
      <c r="AS57" s="500">
        <f t="shared" si="10"/>
        <v>3.8194444444444864E-4</v>
      </c>
      <c r="AT57" s="500">
        <v>0.39462962962962966</v>
      </c>
      <c r="AV57" s="500"/>
      <c r="AY57" s="500"/>
      <c r="BB57" s="500"/>
      <c r="BE57" s="500"/>
    </row>
    <row r="58" spans="1:61" x14ac:dyDescent="0.25">
      <c r="A58" s="2">
        <v>31709</v>
      </c>
      <c r="B58" s="287">
        <v>0.36675925925925923</v>
      </c>
      <c r="C58" s="244">
        <v>0.3611111111111111</v>
      </c>
      <c r="D58" s="244">
        <v>0.39476851851851852</v>
      </c>
      <c r="E58" s="244" t="str">
        <f>VLOOKUP(A58,Inscription!A:N,8)</f>
        <v>MOREY</v>
      </c>
      <c r="F58" s="244" t="str">
        <f>VLOOKUP(A58,Inscription!A:N,9)</f>
        <v>LOUISE</v>
      </c>
      <c r="G58" s="2" t="s">
        <v>967</v>
      </c>
      <c r="H58" s="2" t="s">
        <v>603</v>
      </c>
      <c r="J58" t="s">
        <v>90</v>
      </c>
      <c r="K58" s="244">
        <f t="shared" si="0"/>
        <v>3.3657407407407414E-2</v>
      </c>
      <c r="L58" s="453">
        <v>11</v>
      </c>
      <c r="M58" s="453">
        <v>4</v>
      </c>
      <c r="N58" s="453">
        <v>102</v>
      </c>
      <c r="O58" s="500">
        <f t="shared" si="1"/>
        <v>8.4953703703703476E-3</v>
      </c>
      <c r="P58" s="500">
        <v>0.36960648148148145</v>
      </c>
      <c r="Q58" s="453">
        <v>104</v>
      </c>
      <c r="R58" s="500">
        <f t="shared" si="2"/>
        <v>3.0092592592595446E-4</v>
      </c>
      <c r="S58" s="500">
        <v>0.36990740740740741</v>
      </c>
      <c r="T58" s="453">
        <v>106</v>
      </c>
      <c r="U58" s="500">
        <f t="shared" si="3"/>
        <v>5.7870370370372015E-4</v>
      </c>
      <c r="V58" s="500">
        <v>0.37048611111111113</v>
      </c>
      <c r="W58" s="453">
        <v>110</v>
      </c>
      <c r="X58" s="500">
        <f t="shared" si="4"/>
        <v>1.1087962962962938E-2</v>
      </c>
      <c r="Y58" s="500">
        <v>0.38157407407407407</v>
      </c>
      <c r="Z58" s="453">
        <v>111</v>
      </c>
      <c r="AA58" s="500">
        <f t="shared" si="11"/>
        <v>9.6643518518518268E-3</v>
      </c>
      <c r="AB58" s="500">
        <v>0.39123842592592589</v>
      </c>
      <c r="AC58" s="453">
        <v>122</v>
      </c>
      <c r="AD58" s="500">
        <f t="shared" si="5"/>
        <v>5.4398148148154801E-4</v>
      </c>
      <c r="AE58" s="500">
        <v>0.39178240740740744</v>
      </c>
      <c r="AF58" s="453">
        <v>121</v>
      </c>
      <c r="AG58" s="500">
        <f t="shared" si="6"/>
        <v>3.4722222222222099E-4</v>
      </c>
      <c r="AH58" s="500">
        <v>0.39212962962962966</v>
      </c>
      <c r="AI58" s="453">
        <v>120</v>
      </c>
      <c r="AJ58" s="500">
        <f t="shared" si="7"/>
        <v>1.6203703703698835E-4</v>
      </c>
      <c r="AK58" s="500">
        <v>0.39229166666666665</v>
      </c>
      <c r="AL58" s="453">
        <v>126</v>
      </c>
      <c r="AM58" s="500">
        <f t="shared" si="8"/>
        <v>1.7476851851851993E-3</v>
      </c>
      <c r="AN58" s="500">
        <v>0.39403935185185185</v>
      </c>
      <c r="AO58" s="453">
        <v>128</v>
      </c>
      <c r="AP58" s="500">
        <f t="shared" si="9"/>
        <v>1.041666666666663E-3</v>
      </c>
      <c r="AQ58" s="500">
        <v>0.39508101851851851</v>
      </c>
      <c r="AR58" s="453">
        <v>99</v>
      </c>
      <c r="AS58" s="500">
        <f t="shared" si="10"/>
        <v>2.6620370370372681E-4</v>
      </c>
      <c r="AT58" s="500">
        <v>0.39534722222222224</v>
      </c>
      <c r="AV58" s="500"/>
      <c r="AY58" s="500"/>
      <c r="BB58" s="500"/>
      <c r="BE58" s="500"/>
    </row>
    <row r="59" spans="1:61" x14ac:dyDescent="0.25">
      <c r="A59" s="2">
        <v>8002209</v>
      </c>
      <c r="B59" s="287">
        <v>0.38379629629629625</v>
      </c>
      <c r="C59" s="244">
        <v>0.375</v>
      </c>
      <c r="D59" s="244">
        <v>0.3974421296296296</v>
      </c>
      <c r="E59" s="244" t="str">
        <f>VLOOKUP(A59,Inscription!A:N,8)</f>
        <v>BROCHOT</v>
      </c>
      <c r="F59" s="244" t="str">
        <f>VLOOKUP(A59,Inscription!A:N,9)</f>
        <v>RÉMI</v>
      </c>
      <c r="G59" s="2" t="s">
        <v>975</v>
      </c>
      <c r="H59" s="2" t="s">
        <v>643</v>
      </c>
      <c r="J59" t="s">
        <v>240</v>
      </c>
      <c r="K59" s="244">
        <f t="shared" si="0"/>
        <v>2.2442129629629604E-2</v>
      </c>
      <c r="L59" s="453">
        <v>15</v>
      </c>
      <c r="M59" s="453">
        <v>3</v>
      </c>
      <c r="N59" s="453">
        <v>105</v>
      </c>
      <c r="O59" s="500">
        <f t="shared" si="1"/>
        <v>1.2569444444444411E-2</v>
      </c>
      <c r="P59" s="500">
        <v>0.38756944444444441</v>
      </c>
      <c r="Q59" s="453">
        <v>107</v>
      </c>
      <c r="R59" s="500">
        <f t="shared" si="2"/>
        <v>3.0092592592595446E-4</v>
      </c>
      <c r="S59" s="500">
        <v>0.38787037037037037</v>
      </c>
      <c r="T59" s="453">
        <v>113</v>
      </c>
      <c r="U59" s="500">
        <f t="shared" si="3"/>
        <v>8.5648148148148584E-4</v>
      </c>
      <c r="V59" s="500">
        <v>0.38872685185185185</v>
      </c>
      <c r="W59" s="453">
        <v>116</v>
      </c>
      <c r="X59" s="500">
        <f t="shared" si="4"/>
        <v>1.4236111111111671E-3</v>
      </c>
      <c r="Y59" s="500">
        <v>0.39015046296296302</v>
      </c>
      <c r="Z59" s="453">
        <v>119</v>
      </c>
      <c r="AA59" s="500">
        <f t="shared" si="11"/>
        <v>1.4930555555555114E-3</v>
      </c>
      <c r="AB59" s="500">
        <v>0.39164351851851853</v>
      </c>
      <c r="AC59" s="453">
        <v>123</v>
      </c>
      <c r="AD59" s="500">
        <f t="shared" si="5"/>
        <v>8.9120370370365798E-4</v>
      </c>
      <c r="AE59" s="500">
        <v>0.39253472222222219</v>
      </c>
      <c r="AF59" s="453">
        <v>127</v>
      </c>
      <c r="AG59" s="500">
        <f t="shared" si="6"/>
        <v>3.9351851851859854E-4</v>
      </c>
      <c r="AH59" s="500">
        <v>0.39292824074074079</v>
      </c>
      <c r="AI59" s="453">
        <v>101</v>
      </c>
      <c r="AJ59" s="500">
        <f t="shared" si="7"/>
        <v>6.712962962962532E-4</v>
      </c>
      <c r="AK59" s="500">
        <v>0.39359953703703704</v>
      </c>
      <c r="AL59" s="453">
        <v>134</v>
      </c>
      <c r="AM59" s="501"/>
      <c r="AN59" s="500">
        <v>0.39346064814814818</v>
      </c>
      <c r="AO59" s="453">
        <v>133</v>
      </c>
      <c r="AP59" s="500">
        <f t="shared" si="9"/>
        <v>6.8287037037034759E-4</v>
      </c>
      <c r="AQ59" s="500">
        <v>0.39414351851851853</v>
      </c>
      <c r="AR59" s="453">
        <v>132</v>
      </c>
      <c r="AS59" s="500">
        <f t="shared" si="10"/>
        <v>1.1689814814814792E-3</v>
      </c>
      <c r="AT59" s="500">
        <v>0.39531250000000001</v>
      </c>
      <c r="AU59" s="453">
        <v>130</v>
      </c>
      <c r="AV59" s="500">
        <f t="shared" si="12"/>
        <v>1.2384259259259345E-3</v>
      </c>
      <c r="AW59" s="500">
        <v>0.39655092592592595</v>
      </c>
      <c r="AX59" s="453">
        <v>129</v>
      </c>
      <c r="AY59" s="500">
        <f t="shared" si="13"/>
        <v>7.8703703703703054E-4</v>
      </c>
      <c r="AZ59" s="500">
        <v>0.39733796296296298</v>
      </c>
      <c r="BA59" s="453">
        <v>128</v>
      </c>
      <c r="BB59" s="500">
        <f t="shared" si="14"/>
        <v>5.9027777777775903E-4</v>
      </c>
      <c r="BC59" s="500">
        <v>0.39792824074074074</v>
      </c>
      <c r="BD59" s="453">
        <v>99</v>
      </c>
      <c r="BE59" s="500">
        <f t="shared" si="15"/>
        <v>1.7361111111108274E-4</v>
      </c>
      <c r="BF59" s="500">
        <v>0.39810185185185182</v>
      </c>
    </row>
    <row r="60" spans="1:61" x14ac:dyDescent="0.25">
      <c r="A60" s="2">
        <v>8152007</v>
      </c>
      <c r="B60" s="287">
        <v>0.38252314814814814</v>
      </c>
      <c r="C60" s="244">
        <v>0.375</v>
      </c>
      <c r="D60" s="244">
        <v>0.39769675925925929</v>
      </c>
      <c r="E60" s="244" t="str">
        <f>VLOOKUP(A60,Inscription!A:N,8)</f>
        <v>MASSON</v>
      </c>
      <c r="F60" s="244" t="str">
        <f>VLOOKUP(A60,Inscription!A:N,9)</f>
        <v>PRUNE</v>
      </c>
      <c r="G60" s="2" t="s">
        <v>976</v>
      </c>
      <c r="H60" s="2" t="s">
        <v>659</v>
      </c>
      <c r="J60" t="s">
        <v>152</v>
      </c>
      <c r="K60" s="244">
        <f t="shared" si="0"/>
        <v>2.2696759259259291E-2</v>
      </c>
      <c r="L60" s="453">
        <v>15</v>
      </c>
      <c r="M60" s="453">
        <v>6</v>
      </c>
      <c r="N60" s="453">
        <v>103</v>
      </c>
      <c r="O60" s="500">
        <f t="shared" si="1"/>
        <v>1.2546296296296333E-2</v>
      </c>
      <c r="P60" s="500">
        <v>0.38754629629629633</v>
      </c>
      <c r="Q60" s="453">
        <v>108</v>
      </c>
      <c r="R60" s="500">
        <f t="shared" si="2"/>
        <v>6.2499999999993117E-4</v>
      </c>
      <c r="S60" s="500">
        <v>0.38817129629629626</v>
      </c>
      <c r="T60" s="453">
        <v>113</v>
      </c>
      <c r="U60" s="500">
        <f t="shared" si="3"/>
        <v>7.8703703703708605E-4</v>
      </c>
      <c r="V60" s="500">
        <v>0.38895833333333335</v>
      </c>
      <c r="W60" s="453">
        <v>116</v>
      </c>
      <c r="X60" s="500">
        <f t="shared" si="4"/>
        <v>1.4351851851851505E-3</v>
      </c>
      <c r="Y60" s="500">
        <v>0.3903935185185185</v>
      </c>
      <c r="Z60" s="453">
        <v>119</v>
      </c>
      <c r="AA60" s="500">
        <f t="shared" si="11"/>
        <v>1.4930555555555669E-3</v>
      </c>
      <c r="AB60" s="500">
        <v>0.39188657407407407</v>
      </c>
      <c r="AC60" s="453">
        <v>123</v>
      </c>
      <c r="AD60" s="500">
        <f t="shared" si="5"/>
        <v>8.4490740740744696E-4</v>
      </c>
      <c r="AE60" s="500">
        <v>0.39273148148148151</v>
      </c>
      <c r="AF60" s="453">
        <v>127</v>
      </c>
      <c r="AG60" s="500">
        <f t="shared" si="6"/>
        <v>4.2824074074071516E-4</v>
      </c>
      <c r="AH60" s="500">
        <v>0.39315972222222223</v>
      </c>
      <c r="AI60" s="453">
        <v>101</v>
      </c>
      <c r="AJ60" s="500">
        <f t="shared" si="7"/>
        <v>7.0601851851848085E-4</v>
      </c>
      <c r="AK60" s="500">
        <v>0.39386574074074071</v>
      </c>
      <c r="AL60" s="453">
        <v>135</v>
      </c>
      <c r="AM60" s="501" t="s">
        <v>979</v>
      </c>
      <c r="AN60" s="500">
        <v>0.39379629629629626</v>
      </c>
      <c r="AO60" s="453">
        <v>133</v>
      </c>
      <c r="AP60" s="500">
        <f t="shared" si="9"/>
        <v>6.9444444444449749E-4</v>
      </c>
      <c r="AQ60" s="500">
        <v>0.39449074074074075</v>
      </c>
      <c r="AR60" s="453">
        <v>131</v>
      </c>
      <c r="AS60" s="500">
        <f t="shared" si="10"/>
        <v>1.0300925925925686E-3</v>
      </c>
      <c r="AT60" s="500">
        <v>0.39552083333333332</v>
      </c>
      <c r="AU60" s="453">
        <v>130</v>
      </c>
      <c r="AV60" s="500">
        <f t="shared" si="12"/>
        <v>1.2268518518518956E-3</v>
      </c>
      <c r="AW60" s="500">
        <v>0.39674768518518522</v>
      </c>
      <c r="AX60" s="453">
        <v>129</v>
      </c>
      <c r="AY60" s="500">
        <f t="shared" si="13"/>
        <v>7.9861111111106942E-4</v>
      </c>
      <c r="AZ60" s="500">
        <v>0.39754629629629629</v>
      </c>
      <c r="BA60" s="453">
        <v>128</v>
      </c>
      <c r="BB60" s="500">
        <f t="shared" si="14"/>
        <v>5.7870370370372015E-4</v>
      </c>
      <c r="BC60" s="500">
        <v>0.39812500000000001</v>
      </c>
      <c r="BD60" s="453">
        <v>99</v>
      </c>
      <c r="BE60" s="500">
        <f t="shared" si="15"/>
        <v>2.1990740740740478E-4</v>
      </c>
      <c r="BF60" s="500">
        <v>0.39834490740740741</v>
      </c>
    </row>
    <row r="61" spans="1:61" s="296" customFormat="1" x14ac:dyDescent="0.25">
      <c r="A61" s="296">
        <v>38517</v>
      </c>
      <c r="B61" s="287">
        <v>0.37031249999999999</v>
      </c>
      <c r="C61" s="244">
        <v>0.375</v>
      </c>
      <c r="D61" s="244">
        <v>0.39789351851851856</v>
      </c>
      <c r="E61" s="507" t="str">
        <f>VLOOKUP(A61,Inscription!A:N,8)</f>
        <v>DEVLIEGER</v>
      </c>
      <c r="F61" s="507" t="str">
        <f>VLOOKUP(A61,Inscription!A:N,9)</f>
        <v>THIBAUT</v>
      </c>
      <c r="G61" s="296" t="s">
        <v>975</v>
      </c>
      <c r="H61" s="296" t="s">
        <v>648</v>
      </c>
      <c r="J61" s="153" t="s">
        <v>281</v>
      </c>
      <c r="K61" s="507">
        <f t="shared" si="0"/>
        <v>2.2893518518518563E-2</v>
      </c>
      <c r="L61" s="305">
        <v>16</v>
      </c>
      <c r="M61" s="305" t="s">
        <v>950</v>
      </c>
      <c r="N61" s="305">
        <v>105</v>
      </c>
      <c r="O61" s="508">
        <f t="shared" si="1"/>
        <v>0.5021296296296297</v>
      </c>
      <c r="P61" s="500">
        <v>0.8771296296296297</v>
      </c>
      <c r="Q61" s="305">
        <v>107</v>
      </c>
      <c r="R61" s="508">
        <f t="shared" si="2"/>
        <v>4.3981481481480955E-4</v>
      </c>
      <c r="S61" s="500">
        <v>0.87756944444444451</v>
      </c>
      <c r="T61" s="305">
        <v>113</v>
      </c>
      <c r="U61" s="508">
        <f t="shared" si="3"/>
        <v>1.3541666666665453E-3</v>
      </c>
      <c r="V61" s="500">
        <v>0.87892361111111106</v>
      </c>
      <c r="W61" s="305"/>
      <c r="X61" s="508"/>
      <c r="Y61" s="500">
        <v>0.87892361111111106</v>
      </c>
      <c r="Z61" s="305">
        <v>116</v>
      </c>
      <c r="AA61" s="508">
        <f t="shared" si="11"/>
        <v>2.8009259259260677E-3</v>
      </c>
      <c r="AB61" s="500">
        <v>0.88172453703703713</v>
      </c>
      <c r="AC61" s="305">
        <v>119</v>
      </c>
      <c r="AD61" s="508">
        <f t="shared" si="5"/>
        <v>2.9745370370368729E-3</v>
      </c>
      <c r="AE61" s="500">
        <v>0.884699074074074</v>
      </c>
      <c r="AF61" s="305">
        <v>123</v>
      </c>
      <c r="AG61" s="508">
        <f t="shared" si="6"/>
        <v>1.4583333333333393E-3</v>
      </c>
      <c r="AH61" s="500">
        <v>0.88615740740740734</v>
      </c>
      <c r="AI61" s="305">
        <v>127</v>
      </c>
      <c r="AJ61" s="508">
        <f t="shared" si="7"/>
        <v>1.0763888888889461E-3</v>
      </c>
      <c r="AK61" s="500">
        <v>0.88723379629629628</v>
      </c>
      <c r="AL61" s="305">
        <v>101</v>
      </c>
      <c r="AM61" s="508">
        <f t="shared" si="8"/>
        <v>1.5393518518518334E-3</v>
      </c>
      <c r="AN61" s="500">
        <v>0.88877314814814812</v>
      </c>
      <c r="AO61" s="305">
        <v>134</v>
      </c>
      <c r="AP61" s="508">
        <f t="shared" si="9"/>
        <v>9.027777777779189E-4</v>
      </c>
      <c r="AQ61" s="500">
        <v>0.88967592592592604</v>
      </c>
      <c r="AR61" s="305">
        <v>133</v>
      </c>
      <c r="AS61" s="508">
        <f t="shared" si="10"/>
        <v>1.874999999999849E-3</v>
      </c>
      <c r="AT61" s="500">
        <v>0.89155092592592589</v>
      </c>
      <c r="AU61" s="305">
        <v>132</v>
      </c>
      <c r="AV61" s="508">
        <f t="shared" si="12"/>
        <v>2.4189814814814525E-3</v>
      </c>
      <c r="AW61" s="500">
        <v>0.89396990740740734</v>
      </c>
      <c r="AX61" s="305">
        <v>130</v>
      </c>
      <c r="AY61" s="508">
        <f t="shared" si="13"/>
        <v>2.0486111111112093E-3</v>
      </c>
      <c r="AZ61" s="500">
        <v>0.89601851851851855</v>
      </c>
      <c r="BA61" s="305">
        <v>129</v>
      </c>
      <c r="BB61" s="508">
        <f t="shared" si="14"/>
        <v>1.4004629629629228E-3</v>
      </c>
      <c r="BC61" s="500">
        <v>0.89741898148148147</v>
      </c>
      <c r="BD61" s="305">
        <v>128</v>
      </c>
      <c r="BE61" s="508">
        <f t="shared" si="15"/>
        <v>7.523148148148584E-4</v>
      </c>
      <c r="BF61" s="500">
        <v>0.89817129629629633</v>
      </c>
      <c r="BG61" s="296">
        <v>99</v>
      </c>
      <c r="BH61" s="507">
        <f>BI61-BF61</f>
        <v>2.4305555555559355E-4</v>
      </c>
      <c r="BI61" s="244">
        <v>0.89841435185185192</v>
      </c>
    </row>
    <row r="62" spans="1:61" x14ac:dyDescent="0.25">
      <c r="A62" s="2">
        <v>229086</v>
      </c>
      <c r="B62" s="287">
        <v>0.38186342592592593</v>
      </c>
      <c r="C62" s="244">
        <v>0.36805555555555558</v>
      </c>
      <c r="D62" s="244">
        <v>0.40043981481481478</v>
      </c>
      <c r="E62" s="244" t="str">
        <f>VLOOKUP(A62,Inscription!A:N,8)</f>
        <v>MAVET</v>
      </c>
      <c r="F62" s="244" t="str">
        <f>VLOOKUP(A62,Inscription!A:N,9)</f>
        <v>VALENTINE</v>
      </c>
      <c r="G62" s="2" t="s">
        <v>971</v>
      </c>
      <c r="H62" s="2" t="s">
        <v>611</v>
      </c>
      <c r="J62" t="s">
        <v>281</v>
      </c>
      <c r="K62" s="244">
        <f t="shared" si="0"/>
        <v>3.2384259259259196E-2</v>
      </c>
      <c r="L62" s="453">
        <v>11</v>
      </c>
      <c r="M62" s="453">
        <v>5</v>
      </c>
      <c r="N62" s="453">
        <v>109</v>
      </c>
      <c r="O62" s="500">
        <f t="shared" si="1"/>
        <v>0.51798611111111115</v>
      </c>
      <c r="P62" s="500">
        <v>0.88604166666666673</v>
      </c>
      <c r="Q62" s="453">
        <v>110</v>
      </c>
      <c r="R62" s="500">
        <f t="shared" si="2"/>
        <v>8.680555555554692E-4</v>
      </c>
      <c r="S62" s="500">
        <v>0.8869097222222222</v>
      </c>
      <c r="T62" s="453">
        <v>113</v>
      </c>
      <c r="U62" s="500">
        <f t="shared" si="3"/>
        <v>1.3425925925926174E-3</v>
      </c>
      <c r="V62" s="500">
        <v>0.88825231481481481</v>
      </c>
      <c r="W62" s="453">
        <v>114</v>
      </c>
      <c r="X62" s="500">
        <f t="shared" si="4"/>
        <v>2.3495370370371083E-3</v>
      </c>
      <c r="Y62" s="500">
        <v>0.89060185185185192</v>
      </c>
      <c r="Z62" s="453">
        <v>115</v>
      </c>
      <c r="AA62" s="500">
        <f t="shared" si="11"/>
        <v>1.5162037037036447E-3</v>
      </c>
      <c r="AB62" s="500">
        <v>0.89211805555555557</v>
      </c>
      <c r="AC62" s="453">
        <v>117</v>
      </c>
      <c r="AD62" s="500">
        <f t="shared" si="5"/>
        <v>1.0995370370370239E-3</v>
      </c>
      <c r="AE62" s="500">
        <v>0.89321759259259259</v>
      </c>
      <c r="AF62" s="453">
        <v>123</v>
      </c>
      <c r="AG62" s="500">
        <f t="shared" si="6"/>
        <v>4.2592592592592959E-3</v>
      </c>
      <c r="AH62" s="500">
        <v>0.89747685185185189</v>
      </c>
      <c r="AI62" s="453">
        <v>126</v>
      </c>
      <c r="AJ62" s="500">
        <f t="shared" si="7"/>
        <v>4.745370370370372E-4</v>
      </c>
      <c r="AK62" s="500">
        <v>0.89795138888888892</v>
      </c>
      <c r="AL62" s="453">
        <v>127</v>
      </c>
      <c r="AM62" s="500">
        <f t="shared" si="8"/>
        <v>2.0486111111110983E-3</v>
      </c>
      <c r="AN62" s="500">
        <v>0.9</v>
      </c>
      <c r="AO62" s="453">
        <v>128</v>
      </c>
      <c r="AP62" s="500">
        <f t="shared" si="9"/>
        <v>7.407407407407085E-4</v>
      </c>
      <c r="AQ62" s="500">
        <v>0.90074074074074073</v>
      </c>
      <c r="AR62" s="453">
        <v>99</v>
      </c>
      <c r="AS62" s="500">
        <f t="shared" si="10"/>
        <v>2.8935185185186008E-4</v>
      </c>
      <c r="AT62" s="500">
        <v>0.90103009259259259</v>
      </c>
      <c r="AV62" s="500"/>
      <c r="AY62" s="500"/>
      <c r="BB62" s="500"/>
      <c r="BE62" s="500"/>
    </row>
    <row r="63" spans="1:61" x14ac:dyDescent="0.25">
      <c r="A63" s="2">
        <v>2144314</v>
      </c>
      <c r="B63" s="287">
        <v>0.38381944444444444</v>
      </c>
      <c r="C63" s="244">
        <v>0.375</v>
      </c>
      <c r="D63" s="244">
        <v>0.40179398148148149</v>
      </c>
      <c r="E63" s="244" t="str">
        <f>VLOOKUP(A63,Inscription!A:N,8)</f>
        <v>CHAFI</v>
      </c>
      <c r="F63" s="244" t="str">
        <f>VLOOKUP(A63,Inscription!A:N,9)</f>
        <v>YANIS</v>
      </c>
      <c r="G63" s="2" t="s">
        <v>974</v>
      </c>
      <c r="H63" s="2" t="s">
        <v>641</v>
      </c>
      <c r="J63" t="s">
        <v>240</v>
      </c>
      <c r="K63" s="244">
        <f t="shared" si="0"/>
        <v>2.6793981481481488E-2</v>
      </c>
      <c r="L63" s="453">
        <v>15</v>
      </c>
      <c r="M63" s="453">
        <v>5</v>
      </c>
      <c r="N63" s="453">
        <v>105</v>
      </c>
      <c r="O63" s="500">
        <f t="shared" si="1"/>
        <v>1.3692129629629679E-2</v>
      </c>
      <c r="P63" s="500">
        <v>0.38869212962962968</v>
      </c>
      <c r="Q63" s="453">
        <v>107</v>
      </c>
      <c r="R63" s="500">
        <f t="shared" si="2"/>
        <v>3.0092592592589895E-4</v>
      </c>
      <c r="S63" s="500">
        <v>0.38899305555555558</v>
      </c>
      <c r="T63" s="453">
        <v>113</v>
      </c>
      <c r="U63" s="500">
        <f t="shared" si="3"/>
        <v>9.7222222222220767E-4</v>
      </c>
      <c r="V63" s="500">
        <v>0.38996527777777779</v>
      </c>
      <c r="W63" s="453">
        <v>116</v>
      </c>
      <c r="X63" s="500">
        <f t="shared" si="4"/>
        <v>1.8171296296296546E-3</v>
      </c>
      <c r="Y63" s="500">
        <v>0.39178240740740744</v>
      </c>
      <c r="Z63" s="453">
        <v>119</v>
      </c>
      <c r="AA63" s="500">
        <f t="shared" si="11"/>
        <v>1.5856481481481555E-3</v>
      </c>
      <c r="AB63" s="500">
        <v>0.3933680555555556</v>
      </c>
      <c r="AC63" s="453">
        <v>123</v>
      </c>
      <c r="AD63" s="500">
        <f t="shared" si="5"/>
        <v>1.1226851851851571E-3</v>
      </c>
      <c r="AE63" s="500">
        <v>0.39449074074074075</v>
      </c>
      <c r="AF63" s="453">
        <v>127</v>
      </c>
      <c r="AG63" s="500">
        <f t="shared" si="6"/>
        <v>6.4814814814811994E-4</v>
      </c>
      <c r="AH63" s="500">
        <v>0.39513888888888887</v>
      </c>
      <c r="AI63" s="453">
        <v>101</v>
      </c>
      <c r="AJ63" s="500">
        <f t="shared" si="7"/>
        <v>8.5648148148154135E-4</v>
      </c>
      <c r="AK63" s="500">
        <v>0.39599537037037041</v>
      </c>
      <c r="AL63" s="453">
        <v>135</v>
      </c>
      <c r="AM63" s="500">
        <f t="shared" si="8"/>
        <v>2.1990740740740478E-3</v>
      </c>
      <c r="AN63" s="500">
        <v>0.39819444444444446</v>
      </c>
      <c r="AO63" s="453">
        <v>133</v>
      </c>
      <c r="AP63" s="500">
        <f t="shared" si="9"/>
        <v>4.8611111111107608E-4</v>
      </c>
      <c r="AQ63" s="500">
        <v>0.39868055555555554</v>
      </c>
      <c r="AR63" s="453">
        <v>131</v>
      </c>
      <c r="AS63" s="500">
        <f t="shared" si="10"/>
        <v>9.3750000000003553E-4</v>
      </c>
      <c r="AT63" s="500">
        <v>0.39961805555555557</v>
      </c>
      <c r="AU63" s="453">
        <v>130</v>
      </c>
      <c r="AV63" s="500">
        <f t="shared" si="12"/>
        <v>1.284722222222201E-3</v>
      </c>
      <c r="AW63" s="500">
        <v>0.40090277777777777</v>
      </c>
      <c r="AX63" s="453">
        <v>129</v>
      </c>
      <c r="AY63" s="500">
        <f t="shared" si="13"/>
        <v>7.8703703703708605E-4</v>
      </c>
      <c r="AZ63" s="500">
        <v>0.40168981481481486</v>
      </c>
      <c r="BA63" s="453">
        <v>128</v>
      </c>
      <c r="BB63" s="500">
        <f t="shared" si="14"/>
        <v>5.5555555555547587E-4</v>
      </c>
      <c r="BC63" s="500">
        <v>0.40224537037037034</v>
      </c>
      <c r="BD63" s="453">
        <v>99</v>
      </c>
      <c r="BE63" s="500">
        <f t="shared" si="15"/>
        <v>1.9675925925932702E-4</v>
      </c>
      <c r="BF63" s="500">
        <v>0.40244212962962966</v>
      </c>
    </row>
    <row r="64" spans="1:61" x14ac:dyDescent="0.25">
      <c r="A64" s="2">
        <v>2017721</v>
      </c>
      <c r="B64" s="287">
        <v>0.3825925925925926</v>
      </c>
      <c r="C64" s="244">
        <v>0.375</v>
      </c>
      <c r="D64" s="244">
        <v>0.40181712962962962</v>
      </c>
      <c r="E64" s="244" t="str">
        <f>VLOOKUP(A64,Inscription!A:N,8)</f>
        <v>THEUREL</v>
      </c>
      <c r="F64" s="244" t="str">
        <f>VLOOKUP(A64,Inscription!A:N,9)</f>
        <v>SAMUEL</v>
      </c>
      <c r="G64" s="2" t="s">
        <v>973</v>
      </c>
      <c r="H64" s="2" t="s">
        <v>647</v>
      </c>
      <c r="J64" t="s">
        <v>152</v>
      </c>
      <c r="K64" s="244">
        <f t="shared" si="0"/>
        <v>2.6817129629629621E-2</v>
      </c>
      <c r="L64" s="453">
        <v>15</v>
      </c>
      <c r="M64" s="453">
        <v>3</v>
      </c>
      <c r="N64" s="453">
        <v>103</v>
      </c>
      <c r="O64" s="500">
        <f t="shared" si="1"/>
        <v>1.5787037037037044E-2</v>
      </c>
      <c r="P64" s="500">
        <v>0.39078703703703704</v>
      </c>
      <c r="Q64" s="453">
        <v>108</v>
      </c>
      <c r="R64" s="500">
        <f t="shared" si="2"/>
        <v>7.0601851851853636E-4</v>
      </c>
      <c r="S64" s="500">
        <v>0.39149305555555558</v>
      </c>
      <c r="T64" s="453">
        <v>113</v>
      </c>
      <c r="U64" s="500">
        <f t="shared" si="3"/>
        <v>1.3310185185184675E-3</v>
      </c>
      <c r="V64" s="500">
        <v>0.39282407407407405</v>
      </c>
      <c r="W64" s="453">
        <v>116</v>
      </c>
      <c r="X64" s="500">
        <f t="shared" si="4"/>
        <v>1.6898148148148384E-3</v>
      </c>
      <c r="Y64" s="500">
        <v>0.39451388888888889</v>
      </c>
      <c r="Z64" s="453">
        <v>119</v>
      </c>
      <c r="AA64" s="500">
        <f t="shared" si="11"/>
        <v>1.1689814814814792E-3</v>
      </c>
      <c r="AB64" s="500">
        <v>0.39568287037037037</v>
      </c>
      <c r="AC64" s="453">
        <v>123</v>
      </c>
      <c r="AD64" s="500">
        <f t="shared" si="5"/>
        <v>7.6388888888889728E-4</v>
      </c>
      <c r="AE64" s="500">
        <v>0.39644675925925926</v>
      </c>
      <c r="AF64" s="453">
        <v>127</v>
      </c>
      <c r="AG64" s="500">
        <f t="shared" si="6"/>
        <v>1.1689814814814792E-3</v>
      </c>
      <c r="AH64" s="500">
        <v>0.39761574074074074</v>
      </c>
      <c r="AI64" s="453">
        <v>101</v>
      </c>
      <c r="AJ64" s="500">
        <f t="shared" si="7"/>
        <v>6.9444444444444198E-4</v>
      </c>
      <c r="AK64" s="500">
        <v>0.39831018518518518</v>
      </c>
      <c r="AL64" s="453">
        <v>134</v>
      </c>
      <c r="AM64" s="501"/>
      <c r="AN64" s="500">
        <v>0.39812500000000001</v>
      </c>
      <c r="AO64" s="453">
        <v>133</v>
      </c>
      <c r="AP64" s="500">
        <f t="shared" si="9"/>
        <v>7.1759259259263075E-4</v>
      </c>
      <c r="AQ64" s="500">
        <v>0.39884259259259264</v>
      </c>
      <c r="AR64" s="453">
        <v>132</v>
      </c>
      <c r="AS64" s="500">
        <f t="shared" si="10"/>
        <v>1.1574074074073293E-3</v>
      </c>
      <c r="AT64" s="500">
        <v>0.39999999999999997</v>
      </c>
      <c r="AU64" s="453">
        <v>130</v>
      </c>
      <c r="AV64" s="500">
        <f t="shared" si="12"/>
        <v>1.1689814814814792E-3</v>
      </c>
      <c r="AW64" s="500">
        <v>0.40116898148148145</v>
      </c>
      <c r="AX64" s="453">
        <v>129</v>
      </c>
      <c r="AY64" s="500">
        <f t="shared" si="13"/>
        <v>6.4814814814817545E-4</v>
      </c>
      <c r="AZ64" s="500">
        <v>0.40181712962962962</v>
      </c>
      <c r="BA64" s="453">
        <v>128</v>
      </c>
      <c r="BB64" s="500">
        <f t="shared" si="14"/>
        <v>4.5138888888884843E-4</v>
      </c>
      <c r="BC64" s="500">
        <v>0.40226851851851847</v>
      </c>
      <c r="BD64" s="453">
        <v>99</v>
      </c>
      <c r="BE64" s="500">
        <f t="shared" si="15"/>
        <v>1.9675925925927151E-4</v>
      </c>
      <c r="BF64" s="500">
        <v>0.40246527777777774</v>
      </c>
    </row>
    <row r="65" spans="1:58" x14ac:dyDescent="0.25">
      <c r="A65" s="2">
        <v>1020714</v>
      </c>
      <c r="B65" s="287">
        <v>0.38995370370370369</v>
      </c>
      <c r="C65" s="244">
        <v>0.375</v>
      </c>
      <c r="D65" s="244">
        <v>0.40195601851851853</v>
      </c>
      <c r="E65" s="244" t="str">
        <f>VLOOKUP(A65,Inscription!A:N,8)</f>
        <v>MOULIÈRE</v>
      </c>
      <c r="F65" s="244" t="str">
        <f>VLOOKUP(A65,Inscription!A:N,9)</f>
        <v>LOLA</v>
      </c>
      <c r="G65" s="2" t="s">
        <v>973</v>
      </c>
      <c r="H65" s="2" t="s">
        <v>661</v>
      </c>
      <c r="J65" t="s">
        <v>281</v>
      </c>
      <c r="K65" s="244">
        <f t="shared" si="0"/>
        <v>2.6956018518518532E-2</v>
      </c>
      <c r="L65" s="453">
        <v>15</v>
      </c>
      <c r="M65" s="453">
        <v>4</v>
      </c>
      <c r="N65" s="453">
        <v>103</v>
      </c>
      <c r="O65" s="500">
        <f t="shared" si="1"/>
        <v>1.6319444444444497E-2</v>
      </c>
      <c r="P65" s="500">
        <v>0.3913194444444445</v>
      </c>
      <c r="Q65" s="453">
        <v>108</v>
      </c>
      <c r="R65" s="500">
        <f t="shared" si="2"/>
        <v>5.2083333333330373E-4</v>
      </c>
      <c r="S65" s="500">
        <v>0.3918402777777778</v>
      </c>
      <c r="T65" s="453">
        <v>113</v>
      </c>
      <c r="U65" s="500">
        <f t="shared" si="3"/>
        <v>1.0185185185185297E-3</v>
      </c>
      <c r="V65" s="500">
        <v>0.39285879629629633</v>
      </c>
      <c r="W65" s="453">
        <v>116</v>
      </c>
      <c r="X65" s="500">
        <f t="shared" si="4"/>
        <v>1.8634259259258656E-3</v>
      </c>
      <c r="Y65" s="500">
        <v>0.3947222222222222</v>
      </c>
      <c r="Z65" s="453">
        <v>119</v>
      </c>
      <c r="AA65" s="500">
        <f t="shared" si="11"/>
        <v>1.4236111111111671E-3</v>
      </c>
      <c r="AB65" s="500">
        <v>0.39614583333333336</v>
      </c>
      <c r="AC65" s="453">
        <v>123</v>
      </c>
      <c r="AD65" s="500">
        <f t="shared" si="5"/>
        <v>9.0277777777775237E-4</v>
      </c>
      <c r="AE65" s="500">
        <v>0.39704861111111112</v>
      </c>
      <c r="AF65" s="453">
        <v>127</v>
      </c>
      <c r="AG65" s="500">
        <f t="shared" si="6"/>
        <v>6.0185185185185341E-4</v>
      </c>
      <c r="AH65" s="500">
        <v>0.39765046296296297</v>
      </c>
      <c r="AI65" s="453">
        <v>101</v>
      </c>
      <c r="AJ65" s="500">
        <f t="shared" si="7"/>
        <v>6.712962962962532E-4</v>
      </c>
      <c r="AK65" s="500">
        <v>0.39832175925925922</v>
      </c>
      <c r="AL65" s="453">
        <v>134</v>
      </c>
      <c r="AM65" s="501"/>
      <c r="AN65" s="500">
        <v>0.39815972222222223</v>
      </c>
      <c r="AO65" s="453">
        <v>133</v>
      </c>
      <c r="AP65" s="500">
        <f t="shared" si="9"/>
        <v>6.9444444444444198E-4</v>
      </c>
      <c r="AQ65" s="500">
        <v>0.39885416666666668</v>
      </c>
      <c r="AR65" s="453">
        <v>132</v>
      </c>
      <c r="AS65" s="500">
        <f t="shared" si="10"/>
        <v>9.3750000000003553E-4</v>
      </c>
      <c r="AT65" s="500">
        <v>0.39979166666666671</v>
      </c>
      <c r="AU65" s="453">
        <v>130</v>
      </c>
      <c r="AV65" s="500">
        <f t="shared" si="12"/>
        <v>1.2615740740740122E-3</v>
      </c>
      <c r="AW65" s="500">
        <v>0.40105324074074072</v>
      </c>
      <c r="AX65" s="453">
        <v>129</v>
      </c>
      <c r="AY65" s="500">
        <f t="shared" si="13"/>
        <v>7.9861111111112493E-4</v>
      </c>
      <c r="AZ65" s="500">
        <v>0.40185185185185185</v>
      </c>
      <c r="BA65" s="453">
        <v>128</v>
      </c>
      <c r="BB65" s="500">
        <f t="shared" si="14"/>
        <v>5.5555555555553138E-4</v>
      </c>
      <c r="BC65" s="500">
        <v>0.40240740740740738</v>
      </c>
      <c r="BD65" s="453">
        <v>99</v>
      </c>
      <c r="BE65" s="500">
        <f t="shared" si="15"/>
        <v>2.1990740740740478E-4</v>
      </c>
      <c r="BF65" s="500">
        <v>0.40262731481481479</v>
      </c>
    </row>
    <row r="66" spans="1:58" x14ac:dyDescent="0.25">
      <c r="A66" s="2">
        <v>2086249</v>
      </c>
      <c r="B66" s="287">
        <v>0.37039351851851854</v>
      </c>
      <c r="C66" s="244">
        <v>0.375</v>
      </c>
      <c r="D66" s="244">
        <v>0.40241898148148153</v>
      </c>
      <c r="E66" s="244" t="str">
        <f>VLOOKUP(A66,Inscription!A:N,8)</f>
        <v/>
      </c>
      <c r="F66" s="244" t="str">
        <f>VLOOKUP(A66,Inscription!A:N,9)</f>
        <v>NOLWENN</v>
      </c>
      <c r="G66" s="2" t="s">
        <v>973</v>
      </c>
      <c r="H66" s="2" t="s">
        <v>142</v>
      </c>
      <c r="J66" t="s">
        <v>142</v>
      </c>
      <c r="K66" s="244">
        <f t="shared" si="0"/>
        <v>2.741898148148153E-2</v>
      </c>
      <c r="L66" s="453">
        <v>15</v>
      </c>
      <c r="M66" s="453">
        <v>5</v>
      </c>
      <c r="N66" s="453">
        <v>103</v>
      </c>
      <c r="O66" s="500">
        <f t="shared" si="1"/>
        <v>2.766203703703729E-3</v>
      </c>
      <c r="P66" s="500">
        <v>0.37776620370370373</v>
      </c>
      <c r="Q66" s="453">
        <v>108</v>
      </c>
      <c r="R66" s="500">
        <f t="shared" si="2"/>
        <v>1.5740740740740056E-3</v>
      </c>
      <c r="S66" s="500">
        <v>0.37934027777777773</v>
      </c>
      <c r="T66" s="453">
        <v>113</v>
      </c>
      <c r="U66" s="500">
        <f t="shared" si="3"/>
        <v>3.368055555555638E-3</v>
      </c>
      <c r="V66" s="500">
        <v>0.38270833333333337</v>
      </c>
      <c r="W66" s="453">
        <v>116</v>
      </c>
      <c r="X66" s="500">
        <f t="shared" si="4"/>
        <v>5.1273148148147651E-3</v>
      </c>
      <c r="Y66" s="500">
        <v>0.38783564814814814</v>
      </c>
      <c r="Z66" s="453">
        <v>119</v>
      </c>
      <c r="AA66" s="500">
        <f t="shared" si="11"/>
        <v>2.7893518518518623E-3</v>
      </c>
      <c r="AB66" s="500">
        <v>0.390625</v>
      </c>
      <c r="AC66" s="453">
        <v>123</v>
      </c>
      <c r="AD66" s="500">
        <f t="shared" si="5"/>
        <v>1.0763888888888906E-3</v>
      </c>
      <c r="AE66" s="500">
        <v>0.39170138888888889</v>
      </c>
      <c r="AF66" s="453">
        <v>127</v>
      </c>
      <c r="AG66" s="500">
        <f t="shared" si="6"/>
        <v>9.3750000000003553E-4</v>
      </c>
      <c r="AH66" s="500">
        <v>0.39263888888888893</v>
      </c>
      <c r="AI66" s="453">
        <v>101</v>
      </c>
      <c r="AJ66" s="500">
        <f t="shared" si="7"/>
        <v>1.1226851851851571E-3</v>
      </c>
      <c r="AK66" s="500">
        <v>0.39376157407407408</v>
      </c>
      <c r="AL66" s="453">
        <v>134</v>
      </c>
      <c r="AM66" s="500">
        <f t="shared" si="8"/>
        <v>3.8194444444444864E-4</v>
      </c>
      <c r="AN66" s="500">
        <v>0.39414351851851853</v>
      </c>
      <c r="AO66" s="453">
        <v>133</v>
      </c>
      <c r="AP66" s="500">
        <f t="shared" si="9"/>
        <v>2.6504629629628962E-3</v>
      </c>
      <c r="AQ66" s="500">
        <v>0.39679398148148143</v>
      </c>
      <c r="AR66" s="453">
        <v>132</v>
      </c>
      <c r="AS66" s="500">
        <f t="shared" si="10"/>
        <v>1.7824074074074825E-3</v>
      </c>
      <c r="AT66" s="500">
        <v>0.39857638888888891</v>
      </c>
      <c r="AU66" s="453">
        <v>130</v>
      </c>
      <c r="AV66" s="500">
        <f t="shared" si="12"/>
        <v>1.6666666666666496E-3</v>
      </c>
      <c r="AW66" s="500">
        <v>0.40024305555555556</v>
      </c>
      <c r="AX66" s="453">
        <v>129</v>
      </c>
      <c r="AY66" s="500">
        <f t="shared" si="13"/>
        <v>1.6550925925925553E-3</v>
      </c>
      <c r="AZ66" s="500">
        <v>0.40189814814814812</v>
      </c>
      <c r="BA66" s="453">
        <v>128</v>
      </c>
      <c r="BB66" s="500">
        <f t="shared" si="14"/>
        <v>7.0601851851853636E-4</v>
      </c>
      <c r="BC66" s="500">
        <v>0.40260416666666665</v>
      </c>
      <c r="BD66" s="453">
        <v>99</v>
      </c>
      <c r="BE66" s="500">
        <f t="shared" si="15"/>
        <v>2.777777777778212E-4</v>
      </c>
      <c r="BF66" s="500">
        <v>0.40288194444444447</v>
      </c>
    </row>
    <row r="67" spans="1:58" x14ac:dyDescent="0.25">
      <c r="A67" s="2">
        <v>1209892</v>
      </c>
      <c r="B67" s="287">
        <v>0.34709490740740739</v>
      </c>
      <c r="C67" s="244">
        <v>0.375</v>
      </c>
      <c r="D67" s="244">
        <v>0.40244212962962966</v>
      </c>
      <c r="E67" s="244" t="str">
        <f>VLOOKUP(A67,Inscription!A:N,8)</f>
        <v>HEYRMANN</v>
      </c>
      <c r="F67" s="244" t="str">
        <f>VLOOKUP(A67,Inscription!A:N,9)</f>
        <v>FLORENT</v>
      </c>
      <c r="G67" s="2" t="s">
        <v>975</v>
      </c>
      <c r="H67" s="2" t="s">
        <v>651</v>
      </c>
      <c r="J67" t="s">
        <v>149</v>
      </c>
      <c r="K67" s="244">
        <f t="shared" ref="K67:K76" si="16">D67-C67</f>
        <v>2.7442129629629664E-2</v>
      </c>
      <c r="L67" s="453">
        <v>15</v>
      </c>
      <c r="M67" s="453">
        <v>5</v>
      </c>
      <c r="N67" s="453">
        <v>105</v>
      </c>
      <c r="O67" s="500">
        <f t="shared" ref="O67:O76" si="17">P67-C67</f>
        <v>1.8344907407407407E-2</v>
      </c>
      <c r="P67" s="500">
        <v>0.39334490740740741</v>
      </c>
      <c r="Q67" s="453">
        <v>107</v>
      </c>
      <c r="R67" s="500">
        <f t="shared" ref="R67:R76" si="18">S67-P67</f>
        <v>3.3564814814818211E-4</v>
      </c>
      <c r="S67" s="500">
        <v>0.39368055555555559</v>
      </c>
      <c r="T67" s="453">
        <v>113</v>
      </c>
      <c r="U67" s="500">
        <f t="shared" ref="U67:U76" si="19">V67-S67</f>
        <v>9.3749999999998002E-4</v>
      </c>
      <c r="V67" s="500">
        <v>0.39461805555555557</v>
      </c>
      <c r="W67" s="453">
        <v>116</v>
      </c>
      <c r="X67" s="500">
        <f t="shared" ref="X67:X76" si="20">Y67-V67</f>
        <v>1.4351851851851505E-3</v>
      </c>
      <c r="Y67" s="500">
        <v>0.39605324074074072</v>
      </c>
      <c r="Z67" s="453">
        <v>119</v>
      </c>
      <c r="AA67" s="500">
        <f t="shared" si="11"/>
        <v>1.3541666666667118E-3</v>
      </c>
      <c r="AB67" s="500">
        <v>0.39740740740740743</v>
      </c>
      <c r="AC67" s="453">
        <v>123</v>
      </c>
      <c r="AD67" s="500">
        <f t="shared" ref="AD67:AD76" si="21">AE67-AB67</f>
        <v>7.7546296296299166E-4</v>
      </c>
      <c r="AE67" s="500">
        <v>0.39818287037037042</v>
      </c>
      <c r="AF67" s="453">
        <v>127</v>
      </c>
      <c r="AG67" s="500">
        <f t="shared" ref="AG67:AG76" si="22">AH67-AE67</f>
        <v>3.5879629629620435E-4</v>
      </c>
      <c r="AH67" s="500">
        <v>0.39854166666666663</v>
      </c>
      <c r="AI67" s="453">
        <v>101</v>
      </c>
      <c r="AJ67" s="500">
        <f t="shared" ref="AJ67:AJ76" si="23">AK67-AH67</f>
        <v>6.828703703704031E-4</v>
      </c>
      <c r="AK67" s="500">
        <v>0.39922453703703703</v>
      </c>
      <c r="AL67" s="453">
        <v>134</v>
      </c>
      <c r="AM67" s="501"/>
      <c r="AN67" s="500">
        <v>0.39899305555555559</v>
      </c>
      <c r="AO67" s="453">
        <v>133</v>
      </c>
      <c r="AP67" s="500">
        <f t="shared" ref="AP67:AP76" si="24">AQ67-AN67</f>
        <v>6.8287037037034759E-4</v>
      </c>
      <c r="AQ67" s="500">
        <v>0.39967592592592593</v>
      </c>
      <c r="AR67" s="453">
        <v>132</v>
      </c>
      <c r="AS67" s="500">
        <f t="shared" ref="AS67:AS76" si="25">AT67-AQ67</f>
        <v>8.4490740740744696E-4</v>
      </c>
      <c r="AT67" s="500">
        <v>0.40052083333333338</v>
      </c>
      <c r="AU67" s="453">
        <v>130</v>
      </c>
      <c r="AV67" s="500">
        <f t="shared" si="12"/>
        <v>1.1689814814814792E-3</v>
      </c>
      <c r="AW67" s="500">
        <v>0.40168981481481486</v>
      </c>
      <c r="AX67" s="453">
        <v>129</v>
      </c>
      <c r="AY67" s="500">
        <f t="shared" si="13"/>
        <v>6.8287037037034759E-4</v>
      </c>
      <c r="AZ67" s="500">
        <v>0.40237268518518521</v>
      </c>
      <c r="BA67" s="453">
        <v>128</v>
      </c>
      <c r="BB67" s="500">
        <f t="shared" si="14"/>
        <v>4.9768518518517046E-4</v>
      </c>
      <c r="BC67" s="500">
        <v>0.40287037037037038</v>
      </c>
      <c r="BD67" s="453">
        <v>99</v>
      </c>
      <c r="BE67" s="500">
        <f t="shared" si="15"/>
        <v>2.083333333333659E-4</v>
      </c>
      <c r="BF67" s="500">
        <v>0.40307870370370374</v>
      </c>
    </row>
    <row r="68" spans="1:58" x14ac:dyDescent="0.25">
      <c r="A68" s="2">
        <v>2017728</v>
      </c>
      <c r="B68" s="287">
        <v>0.38277777777777783</v>
      </c>
      <c r="C68" s="244">
        <v>0.375</v>
      </c>
      <c r="D68" s="244">
        <v>0.40312500000000001</v>
      </c>
      <c r="E68" s="244" t="str">
        <f>VLOOKUP(A68,Inscription!A:N,8)</f>
        <v>ODDOU</v>
      </c>
      <c r="F68" s="244" t="str">
        <f>VLOOKUP(A68,Inscription!A:N,9)</f>
        <v>MARGOT</v>
      </c>
      <c r="G68" s="2" t="s">
        <v>975</v>
      </c>
      <c r="H68" s="2" t="s">
        <v>657</v>
      </c>
      <c r="J68" t="s">
        <v>152</v>
      </c>
      <c r="K68" s="244">
        <f t="shared" si="16"/>
        <v>2.8125000000000011E-2</v>
      </c>
      <c r="L68" s="453">
        <v>15</v>
      </c>
      <c r="M68" s="453">
        <v>6</v>
      </c>
      <c r="N68" s="453">
        <v>105</v>
      </c>
      <c r="O68" s="500">
        <f t="shared" si="17"/>
        <v>1.4409722222222199E-2</v>
      </c>
      <c r="P68" s="500">
        <v>0.3894097222222222</v>
      </c>
      <c r="Q68" s="453">
        <v>107</v>
      </c>
      <c r="R68" s="500">
        <f t="shared" si="18"/>
        <v>3.1250000000004885E-4</v>
      </c>
      <c r="S68" s="500">
        <v>0.38972222222222225</v>
      </c>
      <c r="T68" s="453">
        <v>113</v>
      </c>
      <c r="U68" s="500">
        <f t="shared" si="19"/>
        <v>1.1921296296296124E-3</v>
      </c>
      <c r="V68" s="500">
        <v>0.39091435185185186</v>
      </c>
      <c r="W68" s="453">
        <v>116</v>
      </c>
      <c r="X68" s="500">
        <f t="shared" si="20"/>
        <v>2.5925925925925353E-3</v>
      </c>
      <c r="Y68" s="500">
        <v>0.3935069444444444</v>
      </c>
      <c r="Z68" s="453">
        <v>119</v>
      </c>
      <c r="AA68" s="500">
        <f t="shared" ref="AA68:AA76" si="26">AB68-Y68</f>
        <v>1.7361111111111605E-3</v>
      </c>
      <c r="AB68" s="500">
        <v>0.39524305555555556</v>
      </c>
      <c r="AC68" s="453">
        <v>123</v>
      </c>
      <c r="AD68" s="500">
        <f t="shared" si="21"/>
        <v>1.0069444444444353E-3</v>
      </c>
      <c r="AE68" s="500">
        <v>0.39624999999999999</v>
      </c>
      <c r="AF68" s="453">
        <v>127</v>
      </c>
      <c r="AG68" s="500">
        <f t="shared" si="22"/>
        <v>7.4074074074076401E-4</v>
      </c>
      <c r="AH68" s="500">
        <v>0.39699074074074076</v>
      </c>
      <c r="AI68" s="453">
        <v>101</v>
      </c>
      <c r="AJ68" s="500">
        <f t="shared" si="23"/>
        <v>1.0879629629629295E-3</v>
      </c>
      <c r="AK68" s="500">
        <v>0.39807870370370368</v>
      </c>
      <c r="AL68" s="453">
        <v>134</v>
      </c>
      <c r="AM68" s="500">
        <f t="shared" ref="AM68:AM76" si="27">AN68-AK68</f>
        <v>1.0416666666673846E-4</v>
      </c>
      <c r="AN68" s="500">
        <v>0.39818287037037042</v>
      </c>
      <c r="AO68" s="453">
        <v>133</v>
      </c>
      <c r="AP68" s="500">
        <f t="shared" si="24"/>
        <v>8.4490740740733594E-4</v>
      </c>
      <c r="AQ68" s="500">
        <v>0.39902777777777776</v>
      </c>
      <c r="AR68" s="453">
        <v>132</v>
      </c>
      <c r="AS68" s="500">
        <f t="shared" si="25"/>
        <v>1.2037037037037623E-3</v>
      </c>
      <c r="AT68" s="500">
        <v>0.40023148148148152</v>
      </c>
      <c r="AU68" s="453">
        <v>130</v>
      </c>
      <c r="AV68" s="500">
        <f t="shared" si="12"/>
        <v>1.4120370370370172E-3</v>
      </c>
      <c r="AW68" s="500">
        <v>0.40164351851851854</v>
      </c>
      <c r="AX68" s="453">
        <v>129</v>
      </c>
      <c r="AY68" s="500">
        <f t="shared" si="13"/>
        <v>1.0532407407407018E-3</v>
      </c>
      <c r="AZ68" s="500">
        <v>0.40269675925925924</v>
      </c>
      <c r="BA68" s="453">
        <v>128</v>
      </c>
      <c r="BB68" s="500">
        <f t="shared" si="14"/>
        <v>7.6388888888889728E-4</v>
      </c>
      <c r="BC68" s="500">
        <v>0.40346064814814814</v>
      </c>
      <c r="BD68" s="453">
        <v>99</v>
      </c>
      <c r="BE68" s="500">
        <f t="shared" si="15"/>
        <v>2.8935185185186008E-4</v>
      </c>
      <c r="BF68" s="500">
        <v>0.40375</v>
      </c>
    </row>
    <row r="69" spans="1:58" x14ac:dyDescent="0.25">
      <c r="A69" s="2">
        <v>2061522</v>
      </c>
      <c r="B69" s="287">
        <v>0.38479166666666664</v>
      </c>
      <c r="C69" s="244">
        <v>0.375</v>
      </c>
      <c r="D69" s="244">
        <v>0.40317129629629633</v>
      </c>
      <c r="E69" s="244" t="str">
        <f>VLOOKUP(A69,Inscription!A:N,8)</f>
        <v>GIRARD</v>
      </c>
      <c r="F69" s="244" t="str">
        <f>VLOOKUP(A69,Inscription!A:N,9)</f>
        <v>Camille</v>
      </c>
      <c r="G69" s="2" t="s">
        <v>975</v>
      </c>
      <c r="H69" s="2" t="s">
        <v>637</v>
      </c>
      <c r="J69"/>
      <c r="K69" s="244">
        <f t="shared" si="16"/>
        <v>2.8171296296296333E-2</v>
      </c>
      <c r="L69" s="453">
        <v>15</v>
      </c>
      <c r="M69" s="453">
        <v>7</v>
      </c>
      <c r="N69" s="453">
        <v>105</v>
      </c>
      <c r="O69" s="500">
        <f t="shared" si="17"/>
        <v>1.6284722222222214E-2</v>
      </c>
      <c r="P69" s="500">
        <v>0.39128472222222221</v>
      </c>
      <c r="Q69" s="453">
        <v>107</v>
      </c>
      <c r="R69" s="500">
        <f t="shared" si="18"/>
        <v>4.1666666666667629E-4</v>
      </c>
      <c r="S69" s="500">
        <v>0.39170138888888889</v>
      </c>
      <c r="T69" s="453">
        <v>113</v>
      </c>
      <c r="U69" s="500">
        <f t="shared" si="19"/>
        <v>1.2037037037037068E-3</v>
      </c>
      <c r="V69" s="500">
        <v>0.3929050925925926</v>
      </c>
      <c r="W69" s="453">
        <v>116</v>
      </c>
      <c r="X69" s="500">
        <f t="shared" si="20"/>
        <v>2.1180555555555536E-3</v>
      </c>
      <c r="Y69" s="500">
        <v>0.39502314814814815</v>
      </c>
      <c r="Z69" s="453">
        <v>119</v>
      </c>
      <c r="AA69" s="500">
        <f t="shared" si="26"/>
        <v>1.5625000000000222E-3</v>
      </c>
      <c r="AB69" s="500">
        <v>0.39658564814814817</v>
      </c>
      <c r="AC69" s="453">
        <v>123</v>
      </c>
      <c r="AD69" s="500">
        <f t="shared" si="21"/>
        <v>9.6064814814811328E-4</v>
      </c>
      <c r="AE69" s="500">
        <v>0.39754629629629629</v>
      </c>
      <c r="AF69" s="453">
        <v>127</v>
      </c>
      <c r="AG69" s="500">
        <f t="shared" si="22"/>
        <v>5.9027777777781454E-4</v>
      </c>
      <c r="AH69" s="500">
        <v>0.3981365740740741</v>
      </c>
      <c r="AI69" s="453">
        <v>101</v>
      </c>
      <c r="AJ69" s="500">
        <f t="shared" si="23"/>
        <v>8.2175925925920268E-4</v>
      </c>
      <c r="AK69" s="500">
        <v>0.3989583333333333</v>
      </c>
      <c r="AL69" s="453">
        <v>134</v>
      </c>
      <c r="AM69" s="501"/>
      <c r="AN69" s="500">
        <v>0.39886574074074077</v>
      </c>
      <c r="AO69" s="453">
        <v>133</v>
      </c>
      <c r="AP69" s="500">
        <f t="shared" si="24"/>
        <v>7.6388888888884177E-4</v>
      </c>
      <c r="AQ69" s="500">
        <v>0.39962962962962961</v>
      </c>
      <c r="AR69" s="453">
        <v>132</v>
      </c>
      <c r="AS69" s="500">
        <f t="shared" si="25"/>
        <v>1.192129629629668E-3</v>
      </c>
      <c r="AT69" s="500">
        <v>0.40082175925925928</v>
      </c>
      <c r="AU69" s="453">
        <v>130</v>
      </c>
      <c r="AV69" s="500">
        <f t="shared" si="12"/>
        <v>1.3194444444444287E-3</v>
      </c>
      <c r="AW69" s="500">
        <v>0.40214120370370371</v>
      </c>
      <c r="AX69" s="453">
        <v>129</v>
      </c>
      <c r="AY69" s="500">
        <f t="shared" si="13"/>
        <v>8.6805555555558023E-4</v>
      </c>
      <c r="AZ69" s="500">
        <v>0.40300925925925929</v>
      </c>
      <c r="BA69" s="453">
        <v>128</v>
      </c>
      <c r="BB69" s="500">
        <f t="shared" si="14"/>
        <v>5.7870370370372015E-4</v>
      </c>
      <c r="BC69" s="500">
        <v>0.40358796296296301</v>
      </c>
      <c r="BD69" s="453">
        <v>99</v>
      </c>
      <c r="BE69" s="500">
        <f t="shared" si="15"/>
        <v>2.1990740740740478E-4</v>
      </c>
      <c r="BF69" s="500">
        <v>0.40380787037037041</v>
      </c>
    </row>
    <row r="70" spans="1:58" s="290" customFormat="1" x14ac:dyDescent="0.25">
      <c r="A70" s="290">
        <v>420966</v>
      </c>
      <c r="B70" s="502">
        <v>0.38761574074074073</v>
      </c>
      <c r="C70" s="302">
        <v>0.375</v>
      </c>
      <c r="D70" s="302">
        <v>0.40320601851851851</v>
      </c>
      <c r="E70" s="302" t="str">
        <f>VLOOKUP(A70,Inscription!A:N,8)</f>
        <v>GIRARDEAU</v>
      </c>
      <c r="F70" s="302" t="str">
        <f>VLOOKUP(A70,Inscription!A:N,9)</f>
        <v>VICTORIA</v>
      </c>
      <c r="G70" s="290" t="s">
        <v>973</v>
      </c>
      <c r="H70" s="290" t="s">
        <v>653</v>
      </c>
      <c r="J70" s="503" t="s">
        <v>11</v>
      </c>
      <c r="K70" s="302">
        <f t="shared" si="16"/>
        <v>2.8206018518518505E-2</v>
      </c>
      <c r="L70" s="504">
        <v>13</v>
      </c>
      <c r="M70" s="504" t="s">
        <v>950</v>
      </c>
      <c r="N70" s="504">
        <v>103</v>
      </c>
      <c r="O70" s="505">
        <f t="shared" si="17"/>
        <v>0.51501157407407405</v>
      </c>
      <c r="P70" s="505">
        <v>0.89001157407407405</v>
      </c>
      <c r="Q70" s="504">
        <v>108</v>
      </c>
      <c r="R70" s="505">
        <f t="shared" si="18"/>
        <v>9.1435185185184675E-4</v>
      </c>
      <c r="S70" s="505">
        <v>0.8909259259259259</v>
      </c>
      <c r="T70" s="504">
        <v>113</v>
      </c>
      <c r="U70" s="505">
        <f t="shared" si="19"/>
        <v>1.0069444444443798E-3</v>
      </c>
      <c r="V70" s="505">
        <v>0.89193287037037028</v>
      </c>
      <c r="W70" s="504">
        <v>116</v>
      </c>
      <c r="X70" s="505">
        <f t="shared" si="20"/>
        <v>2.0370370370370594E-3</v>
      </c>
      <c r="Y70" s="505">
        <v>0.89396990740740734</v>
      </c>
      <c r="Z70" s="504">
        <v>119</v>
      </c>
      <c r="AA70" s="505">
        <f t="shared" si="26"/>
        <v>1.8171296296296546E-3</v>
      </c>
      <c r="AB70" s="505">
        <v>0.89578703703703699</v>
      </c>
      <c r="AC70" s="504">
        <v>123</v>
      </c>
      <c r="AD70" s="505">
        <f t="shared" si="21"/>
        <v>1.0069444444444908E-3</v>
      </c>
      <c r="AE70" s="505">
        <v>0.89679398148148148</v>
      </c>
      <c r="AF70" s="504">
        <v>127</v>
      </c>
      <c r="AG70" s="505">
        <f t="shared" si="22"/>
        <v>7.2916666666666963E-4</v>
      </c>
      <c r="AH70" s="505">
        <v>0.89752314814814815</v>
      </c>
      <c r="AI70" s="504">
        <v>101</v>
      </c>
      <c r="AJ70" s="505">
        <f t="shared" si="23"/>
        <v>8.3333333333335258E-4</v>
      </c>
      <c r="AK70" s="505">
        <v>0.89835648148148151</v>
      </c>
      <c r="AL70" s="504">
        <v>134</v>
      </c>
      <c r="AM70" s="505">
        <f t="shared" si="27"/>
        <v>3.5879629629631538E-4</v>
      </c>
      <c r="AN70" s="505">
        <v>0.89871527777777782</v>
      </c>
      <c r="AO70" s="504">
        <v>133</v>
      </c>
      <c r="AP70" s="505">
        <f t="shared" si="24"/>
        <v>1.0185185185185297E-3</v>
      </c>
      <c r="AQ70" s="505">
        <v>0.89973379629629635</v>
      </c>
      <c r="AR70" s="504">
        <v>129</v>
      </c>
      <c r="AS70" s="505">
        <f t="shared" si="25"/>
        <v>3.0902777777778168E-3</v>
      </c>
      <c r="AT70" s="505">
        <v>0.90282407407407417</v>
      </c>
      <c r="AU70" s="504">
        <v>128</v>
      </c>
      <c r="AV70" s="505">
        <f t="shared" si="12"/>
        <v>7.8703703703697503E-4</v>
      </c>
      <c r="AW70" s="505">
        <v>0.90361111111111114</v>
      </c>
      <c r="AX70" s="504">
        <v>99</v>
      </c>
      <c r="AY70" s="505">
        <f t="shared" si="13"/>
        <v>2.1990740740740478E-4</v>
      </c>
      <c r="AZ70" s="505">
        <v>0.90383101851851855</v>
      </c>
      <c r="BA70" s="504"/>
      <c r="BB70" s="505"/>
      <c r="BC70" s="504"/>
      <c r="BD70" s="504"/>
      <c r="BE70" s="505"/>
      <c r="BF70" s="504"/>
    </row>
    <row r="71" spans="1:58" x14ac:dyDescent="0.25">
      <c r="A71" s="2">
        <v>1020717</v>
      </c>
      <c r="B71" s="287">
        <v>0.38863425925925926</v>
      </c>
      <c r="C71" s="244">
        <v>0.375</v>
      </c>
      <c r="D71" s="244">
        <v>0.40557870370370369</v>
      </c>
      <c r="E71" s="244" t="str">
        <f>VLOOKUP(A71,Inscription!A:N,8)</f>
        <v>DESTREZ</v>
      </c>
      <c r="F71" s="244" t="str">
        <f>VLOOKUP(A71,Inscription!A:N,9)</f>
        <v>EMMY</v>
      </c>
      <c r="G71" s="2" t="s">
        <v>973</v>
      </c>
      <c r="H71" s="2" t="s">
        <v>640</v>
      </c>
      <c r="J71" t="s">
        <v>281</v>
      </c>
      <c r="K71" s="244">
        <f t="shared" si="16"/>
        <v>3.0578703703703691E-2</v>
      </c>
      <c r="L71" s="453">
        <v>15</v>
      </c>
      <c r="M71" s="453">
        <v>6</v>
      </c>
      <c r="N71" s="453">
        <v>103</v>
      </c>
      <c r="O71" s="500">
        <f t="shared" si="17"/>
        <v>1.4884259259259291E-2</v>
      </c>
      <c r="P71" s="500">
        <v>0.38988425925925929</v>
      </c>
      <c r="Q71" s="453">
        <v>108</v>
      </c>
      <c r="R71" s="500">
        <f t="shared" si="18"/>
        <v>9.1435185185179124E-4</v>
      </c>
      <c r="S71" s="500">
        <v>0.39079861111111108</v>
      </c>
      <c r="T71" s="453">
        <v>113</v>
      </c>
      <c r="U71" s="500">
        <f t="shared" si="19"/>
        <v>1.1805555555556291E-3</v>
      </c>
      <c r="V71" s="500">
        <v>0.39197916666666671</v>
      </c>
      <c r="W71" s="453">
        <v>116</v>
      </c>
      <c r="X71" s="500">
        <f t="shared" si="20"/>
        <v>2.4768518518517579E-3</v>
      </c>
      <c r="Y71" s="500">
        <v>0.39445601851851847</v>
      </c>
      <c r="Z71" s="453">
        <v>119</v>
      </c>
      <c r="AA71" s="500">
        <f t="shared" si="26"/>
        <v>1.6666666666667052E-3</v>
      </c>
      <c r="AB71" s="500">
        <v>0.39612268518518517</v>
      </c>
      <c r="AC71" s="453">
        <v>123</v>
      </c>
      <c r="AD71" s="500">
        <f t="shared" si="21"/>
        <v>1.1574074074073848E-3</v>
      </c>
      <c r="AE71" s="500">
        <v>0.39728009259259256</v>
      </c>
      <c r="AF71" s="453">
        <v>127</v>
      </c>
      <c r="AG71" s="500">
        <f t="shared" si="22"/>
        <v>7.7546296296299166E-4</v>
      </c>
      <c r="AH71" s="500">
        <v>0.39805555555555555</v>
      </c>
      <c r="AI71" s="453">
        <v>101</v>
      </c>
      <c r="AJ71" s="500">
        <f t="shared" si="23"/>
        <v>9.2592592592588563E-4</v>
      </c>
      <c r="AK71" s="500">
        <v>0.39898148148148144</v>
      </c>
      <c r="AL71" s="453">
        <v>134</v>
      </c>
      <c r="AM71" s="500">
        <f t="shared" si="27"/>
        <v>2.8935185185186008E-4</v>
      </c>
      <c r="AN71" s="500">
        <v>0.3992708333333333</v>
      </c>
      <c r="AO71" s="453">
        <v>133</v>
      </c>
      <c r="AP71" s="500">
        <f t="shared" si="24"/>
        <v>1.1689814814814792E-3</v>
      </c>
      <c r="AQ71" s="500">
        <v>0.40043981481481478</v>
      </c>
      <c r="AR71" s="453">
        <v>132</v>
      </c>
      <c r="AS71" s="500">
        <f t="shared" si="25"/>
        <v>1.7476851851851993E-3</v>
      </c>
      <c r="AT71" s="500">
        <v>0.40218749999999998</v>
      </c>
      <c r="AU71" s="453">
        <v>130</v>
      </c>
      <c r="AV71" s="500">
        <f t="shared" si="12"/>
        <v>1.6087962962962887E-3</v>
      </c>
      <c r="AW71" s="500">
        <v>0.40379629629629626</v>
      </c>
      <c r="AX71" s="453">
        <v>129</v>
      </c>
      <c r="AY71" s="500">
        <f t="shared" si="13"/>
        <v>1.3541666666667118E-3</v>
      </c>
      <c r="AZ71" s="500">
        <v>0.40515046296296298</v>
      </c>
      <c r="BA71" s="453">
        <v>128</v>
      </c>
      <c r="BB71" s="500">
        <f t="shared" si="14"/>
        <v>7.5231481481480289E-4</v>
      </c>
      <c r="BC71" s="500">
        <v>0.40590277777777778</v>
      </c>
      <c r="BD71" s="453">
        <v>99</v>
      </c>
      <c r="BE71" s="500">
        <f t="shared" si="15"/>
        <v>2.7777777777776569E-4</v>
      </c>
      <c r="BF71" s="500">
        <v>0.40618055555555554</v>
      </c>
    </row>
    <row r="72" spans="1:58" x14ac:dyDescent="0.25">
      <c r="A72" s="2">
        <v>1910517</v>
      </c>
      <c r="B72" s="287">
        <v>0.38641203703703703</v>
      </c>
      <c r="C72" s="244">
        <v>0.375</v>
      </c>
      <c r="D72" s="244">
        <v>0.40820601851851851</v>
      </c>
      <c r="E72" s="244" t="str">
        <f>VLOOKUP(A72,Inscription!A:N,8)</f>
        <v>RAVELET</v>
      </c>
      <c r="F72" s="244" t="str">
        <f>VLOOKUP(A72,Inscription!A:N,9)</f>
        <v>Gael</v>
      </c>
      <c r="G72" s="2" t="s">
        <v>973</v>
      </c>
      <c r="H72" s="2" t="s">
        <v>977</v>
      </c>
      <c r="J72" t="s">
        <v>13</v>
      </c>
      <c r="K72" s="244">
        <f t="shared" si="16"/>
        <v>3.320601851851851E-2</v>
      </c>
      <c r="L72" s="453">
        <v>15</v>
      </c>
      <c r="M72" s="453">
        <v>7</v>
      </c>
      <c r="N72" s="453">
        <v>103</v>
      </c>
      <c r="O72" s="500">
        <f t="shared" si="17"/>
        <v>1.3877314814814801E-2</v>
      </c>
      <c r="P72" s="500">
        <v>0.3888773148148148</v>
      </c>
      <c r="Q72" s="453">
        <v>108</v>
      </c>
      <c r="R72" s="500">
        <f t="shared" si="18"/>
        <v>6.0648148148148007E-3</v>
      </c>
      <c r="S72" s="500">
        <v>0.3949421296296296</v>
      </c>
      <c r="T72" s="453">
        <v>113</v>
      </c>
      <c r="U72" s="500">
        <f t="shared" si="19"/>
        <v>1.3194444444444842E-3</v>
      </c>
      <c r="V72" s="500">
        <v>0.39626157407407409</v>
      </c>
      <c r="W72" s="453">
        <v>116</v>
      </c>
      <c r="X72" s="500">
        <f t="shared" si="20"/>
        <v>2.3611111111111471E-3</v>
      </c>
      <c r="Y72" s="500">
        <v>0.39862268518518523</v>
      </c>
      <c r="Z72" s="453">
        <v>119</v>
      </c>
      <c r="AA72" s="500">
        <f t="shared" si="26"/>
        <v>2.1412037037036868E-3</v>
      </c>
      <c r="AB72" s="500">
        <v>0.40076388888888892</v>
      </c>
      <c r="AC72" s="453">
        <v>123</v>
      </c>
      <c r="AD72" s="500">
        <f t="shared" si="21"/>
        <v>1.1111111111110628E-3</v>
      </c>
      <c r="AE72" s="500">
        <v>0.40187499999999998</v>
      </c>
      <c r="AF72" s="453">
        <v>127</v>
      </c>
      <c r="AG72" s="500">
        <f t="shared" si="22"/>
        <v>6.8287037037034759E-4</v>
      </c>
      <c r="AH72" s="500">
        <v>0.40255787037037033</v>
      </c>
      <c r="AI72" s="453">
        <v>101</v>
      </c>
      <c r="AJ72" s="500">
        <f t="shared" si="23"/>
        <v>9.3750000000003553E-4</v>
      </c>
      <c r="AK72" s="500">
        <v>0.40349537037037037</v>
      </c>
      <c r="AL72" s="453">
        <v>134</v>
      </c>
      <c r="AM72" s="500">
        <f t="shared" si="27"/>
        <v>1.0416666666668295E-4</v>
      </c>
      <c r="AN72" s="500">
        <v>0.40359953703703705</v>
      </c>
      <c r="AO72" s="453">
        <v>133</v>
      </c>
      <c r="AP72" s="500">
        <f t="shared" si="24"/>
        <v>1.0763888888888351E-3</v>
      </c>
      <c r="AQ72" s="500">
        <v>0.40467592592592588</v>
      </c>
      <c r="AR72" s="453">
        <v>132</v>
      </c>
      <c r="AS72" s="500">
        <f t="shared" si="25"/>
        <v>1.3773148148148451E-3</v>
      </c>
      <c r="AT72" s="500">
        <v>0.40605324074074073</v>
      </c>
      <c r="AU72" s="453">
        <v>130</v>
      </c>
      <c r="AV72" s="500">
        <f t="shared" si="12"/>
        <v>1.2384259259259345E-3</v>
      </c>
      <c r="AW72" s="500">
        <v>0.40729166666666666</v>
      </c>
      <c r="AX72" s="453">
        <v>129</v>
      </c>
      <c r="AY72" s="500">
        <f t="shared" si="13"/>
        <v>7.2916666666666963E-4</v>
      </c>
      <c r="AZ72" s="500">
        <v>0.40802083333333333</v>
      </c>
      <c r="BA72" s="453">
        <v>128</v>
      </c>
      <c r="BB72" s="500">
        <f t="shared" si="14"/>
        <v>5.9027777777775903E-4</v>
      </c>
      <c r="BC72" s="500">
        <v>0.40861111111111109</v>
      </c>
      <c r="BD72" s="453">
        <v>99</v>
      </c>
      <c r="BE72" s="500">
        <f t="shared" si="15"/>
        <v>2.1990740740740478E-4</v>
      </c>
      <c r="BF72" s="500">
        <v>0.4088310185185185</v>
      </c>
    </row>
    <row r="73" spans="1:58" x14ac:dyDescent="0.25">
      <c r="A73" s="2">
        <v>338966</v>
      </c>
      <c r="B73" s="287">
        <v>0.38634259259259257</v>
      </c>
      <c r="C73" s="244">
        <v>0.375</v>
      </c>
      <c r="D73" s="244">
        <v>0.40858796296296296</v>
      </c>
      <c r="E73" s="244" t="str">
        <f>VLOOKUP(A73,Inscription!A:N,8)</f>
        <v>DUQUESNE</v>
      </c>
      <c r="F73" s="244" t="str">
        <f>VLOOKUP(A73,Inscription!A:N,9)</f>
        <v>LUC</v>
      </c>
      <c r="G73" s="2" t="s">
        <v>974</v>
      </c>
      <c r="H73" s="2" t="s">
        <v>655</v>
      </c>
      <c r="J73" t="s">
        <v>11</v>
      </c>
      <c r="K73" s="244">
        <f t="shared" si="16"/>
        <v>3.3587962962962958E-2</v>
      </c>
      <c r="L73" s="453">
        <v>15</v>
      </c>
      <c r="M73" s="453">
        <v>6</v>
      </c>
      <c r="N73" s="453">
        <v>105</v>
      </c>
      <c r="O73" s="500">
        <f t="shared" si="17"/>
        <v>0.52042824074074068</v>
      </c>
      <c r="P73" s="500">
        <v>0.89542824074074068</v>
      </c>
      <c r="Q73" s="453">
        <v>107</v>
      </c>
      <c r="R73" s="500">
        <f t="shared" si="18"/>
        <v>4.861111111111871E-4</v>
      </c>
      <c r="S73" s="500">
        <v>0.89591435185185186</v>
      </c>
      <c r="T73" s="453">
        <v>113</v>
      </c>
      <c r="U73" s="500">
        <f t="shared" si="19"/>
        <v>1.4120370370369617E-3</v>
      </c>
      <c r="V73" s="500">
        <v>0.89732638888888883</v>
      </c>
      <c r="W73" s="453">
        <v>116</v>
      </c>
      <c r="X73" s="500">
        <f t="shared" si="20"/>
        <v>2.4305555555556024E-3</v>
      </c>
      <c r="Y73" s="500">
        <v>0.89975694444444443</v>
      </c>
      <c r="Z73" s="453">
        <v>119</v>
      </c>
      <c r="AA73" s="500">
        <f t="shared" si="26"/>
        <v>1.8055555555555047E-3</v>
      </c>
      <c r="AB73" s="500">
        <v>0.90156249999999993</v>
      </c>
      <c r="AC73" s="453">
        <v>123</v>
      </c>
      <c r="AD73" s="500">
        <f t="shared" si="21"/>
        <v>1.0532407407407574E-3</v>
      </c>
      <c r="AE73" s="500">
        <v>0.90261574074074069</v>
      </c>
      <c r="AF73" s="453">
        <v>127</v>
      </c>
      <c r="AG73" s="500">
        <f t="shared" si="22"/>
        <v>5.7870370370372015E-4</v>
      </c>
      <c r="AH73" s="500">
        <v>0.90319444444444441</v>
      </c>
      <c r="AI73" s="453">
        <v>101</v>
      </c>
      <c r="AJ73" s="500">
        <f t="shared" si="23"/>
        <v>8.1018518518527483E-4</v>
      </c>
      <c r="AK73" s="500">
        <v>0.90400462962962969</v>
      </c>
      <c r="AL73" s="453">
        <v>135</v>
      </c>
      <c r="AM73" s="500">
        <f t="shared" si="27"/>
        <v>6.4814814814806443E-4</v>
      </c>
      <c r="AN73" s="500">
        <v>0.90465277777777775</v>
      </c>
      <c r="AO73" s="453">
        <v>133</v>
      </c>
      <c r="AP73" s="500">
        <f t="shared" si="24"/>
        <v>4.745370370370372E-4</v>
      </c>
      <c r="AQ73" s="500">
        <v>0.90512731481481479</v>
      </c>
      <c r="AR73" s="453">
        <v>131</v>
      </c>
      <c r="AS73" s="500">
        <f t="shared" si="25"/>
        <v>9.2592592592588563E-4</v>
      </c>
      <c r="AT73" s="500">
        <v>0.90605324074074067</v>
      </c>
      <c r="AU73" s="453">
        <v>130</v>
      </c>
      <c r="AV73" s="500">
        <f t="shared" si="12"/>
        <v>1.284722222222201E-3</v>
      </c>
      <c r="AW73" s="500">
        <v>0.90733796296296287</v>
      </c>
      <c r="AX73" s="453">
        <v>129</v>
      </c>
      <c r="AY73" s="500">
        <f t="shared" si="13"/>
        <v>8.91203703703769E-4</v>
      </c>
      <c r="AZ73" s="500">
        <v>0.90822916666666664</v>
      </c>
      <c r="BA73" s="453">
        <v>128</v>
      </c>
      <c r="BB73" s="500">
        <f t="shared" si="14"/>
        <v>6.9444444444444198E-4</v>
      </c>
      <c r="BC73" s="500">
        <v>0.90892361111111108</v>
      </c>
      <c r="BD73" s="453">
        <v>99</v>
      </c>
      <c r="BE73" s="500">
        <f t="shared" si="15"/>
        <v>2.5462962962974345E-4</v>
      </c>
      <c r="BF73" s="500">
        <v>0.90917824074074083</v>
      </c>
    </row>
    <row r="74" spans="1:58" x14ac:dyDescent="0.25">
      <c r="A74" s="2">
        <v>1020716</v>
      </c>
      <c r="B74" s="287">
        <v>0.39851851851851849</v>
      </c>
      <c r="C74" s="244">
        <v>0.375</v>
      </c>
      <c r="D74" s="244">
        <v>0.41327546296296297</v>
      </c>
      <c r="E74" s="244" t="str">
        <f>VLOOKUP(A74,Inscription!A:N,8)</f>
        <v>PARISOT</v>
      </c>
      <c r="F74" s="244" t="str">
        <f>VLOOKUP(A74,Inscription!A:N,9)</f>
        <v>ETHAN</v>
      </c>
      <c r="G74" s="2" t="s">
        <v>974</v>
      </c>
      <c r="H74" s="2" t="s">
        <v>649</v>
      </c>
      <c r="J74" t="s">
        <v>281</v>
      </c>
      <c r="K74" s="244">
        <f t="shared" si="16"/>
        <v>3.8275462962962969E-2</v>
      </c>
      <c r="L74" s="453">
        <v>15</v>
      </c>
      <c r="M74" s="453">
        <v>7</v>
      </c>
      <c r="N74" s="453">
        <v>105</v>
      </c>
      <c r="O74" s="500">
        <f t="shared" si="17"/>
        <v>2.4780092592592562E-2</v>
      </c>
      <c r="P74" s="500">
        <v>0.39978009259259256</v>
      </c>
      <c r="Q74" s="453">
        <v>107</v>
      </c>
      <c r="R74" s="500">
        <f t="shared" si="18"/>
        <v>3.2407407407408773E-4</v>
      </c>
      <c r="S74" s="500">
        <v>0.40010416666666665</v>
      </c>
      <c r="T74" s="453">
        <v>113</v>
      </c>
      <c r="U74" s="500">
        <f t="shared" si="19"/>
        <v>1.0995370370370794E-3</v>
      </c>
      <c r="V74" s="500">
        <v>0.40120370370370373</v>
      </c>
      <c r="W74" s="453">
        <v>116</v>
      </c>
      <c r="X74" s="500">
        <f t="shared" si="20"/>
        <v>2.7314814814814459E-3</v>
      </c>
      <c r="Y74" s="500">
        <v>0.40393518518518517</v>
      </c>
      <c r="Z74" s="453">
        <v>119</v>
      </c>
      <c r="AA74" s="500">
        <f t="shared" si="26"/>
        <v>1.7129629629629717E-3</v>
      </c>
      <c r="AB74" s="500">
        <v>0.40564814814814815</v>
      </c>
      <c r="AC74" s="453">
        <v>123</v>
      </c>
      <c r="AD74" s="500">
        <f t="shared" si="21"/>
        <v>1.4004629629629783E-3</v>
      </c>
      <c r="AE74" s="500">
        <v>0.40704861111111112</v>
      </c>
      <c r="AF74" s="453">
        <v>127</v>
      </c>
      <c r="AG74" s="500">
        <f t="shared" si="22"/>
        <v>5.9027777777775903E-4</v>
      </c>
      <c r="AH74" s="500">
        <v>0.40763888888888888</v>
      </c>
      <c r="AI74" s="453">
        <v>101</v>
      </c>
      <c r="AJ74" s="500">
        <f t="shared" si="23"/>
        <v>7.4074074074076401E-4</v>
      </c>
      <c r="AK74" s="500">
        <v>0.40837962962962965</v>
      </c>
      <c r="AL74" s="453">
        <v>135</v>
      </c>
      <c r="AM74" s="500">
        <f t="shared" si="27"/>
        <v>1.1342592592592515E-3</v>
      </c>
      <c r="AN74" s="500">
        <v>0.4095138888888889</v>
      </c>
      <c r="AO74" s="453">
        <v>133</v>
      </c>
      <c r="AP74" s="500">
        <f t="shared" si="24"/>
        <v>3.5879629629631538E-4</v>
      </c>
      <c r="AQ74" s="500">
        <v>0.40987268518518521</v>
      </c>
      <c r="AR74" s="453">
        <v>131</v>
      </c>
      <c r="AS74" s="500">
        <f t="shared" si="25"/>
        <v>1.0648148148147962E-3</v>
      </c>
      <c r="AT74" s="500">
        <v>0.41093750000000001</v>
      </c>
      <c r="AU74" s="453">
        <v>130</v>
      </c>
      <c r="AV74" s="500">
        <f t="shared" si="12"/>
        <v>1.284722222222201E-3</v>
      </c>
      <c r="AW74" s="500">
        <v>0.41222222222222221</v>
      </c>
      <c r="AX74" s="453">
        <v>129</v>
      </c>
      <c r="AY74" s="500">
        <f t="shared" si="13"/>
        <v>8.6805555555558023E-4</v>
      </c>
      <c r="AZ74" s="500">
        <v>0.41309027777777779</v>
      </c>
      <c r="BA74" s="453">
        <v>128</v>
      </c>
      <c r="BB74" s="500">
        <f t="shared" si="14"/>
        <v>6.0185185185185341E-4</v>
      </c>
      <c r="BC74" s="500">
        <v>0.41369212962962965</v>
      </c>
      <c r="BD74" s="453">
        <v>99</v>
      </c>
      <c r="BE74" s="500">
        <f t="shared" si="15"/>
        <v>2.1990740740740478E-4</v>
      </c>
      <c r="BF74" s="500">
        <v>0.41391203703703705</v>
      </c>
    </row>
    <row r="75" spans="1:58" x14ac:dyDescent="0.25">
      <c r="A75" s="2">
        <v>2113830</v>
      </c>
      <c r="B75" s="287">
        <v>0.39268518518518519</v>
      </c>
      <c r="C75" s="244">
        <v>0.375</v>
      </c>
      <c r="D75" s="244">
        <v>0.4149768518518519</v>
      </c>
      <c r="E75" s="244" t="str">
        <f>VLOOKUP(A75,Inscription!A:N,8)</f>
        <v>KOEPP</v>
      </c>
      <c r="F75" s="244" t="str">
        <f>VLOOKUP(A75,Inscription!A:N,9)</f>
        <v>SONORA</v>
      </c>
      <c r="G75" s="2" t="s">
        <v>976</v>
      </c>
      <c r="H75" s="2" t="s">
        <v>636</v>
      </c>
      <c r="J75" t="s">
        <v>240</v>
      </c>
      <c r="K75" s="244">
        <f t="shared" si="16"/>
        <v>3.9976851851851902E-2</v>
      </c>
      <c r="L75" s="453">
        <v>15</v>
      </c>
      <c r="M75" s="453">
        <v>7</v>
      </c>
      <c r="N75" s="453">
        <v>103</v>
      </c>
      <c r="O75" s="500">
        <f t="shared" si="17"/>
        <v>1.9513888888888886E-2</v>
      </c>
      <c r="P75" s="500">
        <v>0.39451388888888889</v>
      </c>
      <c r="Q75" s="453">
        <v>108</v>
      </c>
      <c r="R75" s="500">
        <f t="shared" si="18"/>
        <v>1.7013888888889328E-3</v>
      </c>
      <c r="S75" s="500">
        <v>0.39621527777777782</v>
      </c>
      <c r="T75" s="453">
        <v>113</v>
      </c>
      <c r="U75" s="500">
        <f t="shared" si="19"/>
        <v>1.4814814814814725E-3</v>
      </c>
      <c r="V75" s="500">
        <v>0.39769675925925929</v>
      </c>
      <c r="W75" s="453">
        <v>116</v>
      </c>
      <c r="X75" s="500">
        <f t="shared" si="20"/>
        <v>3.7268518518518423E-3</v>
      </c>
      <c r="Y75" s="500">
        <v>0.40142361111111113</v>
      </c>
      <c r="Z75" s="453">
        <v>119</v>
      </c>
      <c r="AA75" s="500">
        <f t="shared" si="26"/>
        <v>2.5462962962962687E-3</v>
      </c>
      <c r="AB75" s="500">
        <v>0.4039699074074074</v>
      </c>
      <c r="AC75" s="453">
        <v>123</v>
      </c>
      <c r="AD75" s="500">
        <f t="shared" si="21"/>
        <v>1.4467592592593004E-3</v>
      </c>
      <c r="AE75" s="500">
        <v>0.4054166666666667</v>
      </c>
      <c r="AF75" s="453">
        <v>127</v>
      </c>
      <c r="AG75" s="500">
        <f t="shared" si="22"/>
        <v>1.2731481481481066E-3</v>
      </c>
      <c r="AH75" s="500">
        <v>0.40668981481481481</v>
      </c>
      <c r="AI75" s="453">
        <v>101</v>
      </c>
      <c r="AJ75" s="500">
        <f t="shared" si="23"/>
        <v>9.3750000000003553E-4</v>
      </c>
      <c r="AK75" s="500">
        <v>0.40762731481481485</v>
      </c>
      <c r="AL75" s="453">
        <v>135</v>
      </c>
      <c r="AM75" s="500">
        <f t="shared" si="27"/>
        <v>1.2268518518518401E-3</v>
      </c>
      <c r="AN75" s="500">
        <v>0.40885416666666669</v>
      </c>
      <c r="AO75" s="453">
        <v>133</v>
      </c>
      <c r="AP75" s="500">
        <f t="shared" si="24"/>
        <v>8.3333333333329707E-4</v>
      </c>
      <c r="AQ75" s="500">
        <v>0.40968749999999998</v>
      </c>
      <c r="AR75" s="453">
        <v>131</v>
      </c>
      <c r="AS75" s="500">
        <f t="shared" si="25"/>
        <v>2.2569444444444642E-3</v>
      </c>
      <c r="AT75" s="500">
        <v>0.41194444444444445</v>
      </c>
      <c r="AU75" s="453">
        <v>130</v>
      </c>
      <c r="AV75" s="500">
        <f t="shared" si="12"/>
        <v>1.6087962962962887E-3</v>
      </c>
      <c r="AW75" s="500">
        <v>0.41355324074074074</v>
      </c>
      <c r="AX75" s="453">
        <v>129</v>
      </c>
      <c r="AY75" s="500">
        <f t="shared" si="13"/>
        <v>1.1574074074074403E-3</v>
      </c>
      <c r="AZ75" s="500">
        <v>0.41471064814814818</v>
      </c>
      <c r="BA75" s="453">
        <v>128</v>
      </c>
      <c r="BB75" s="500">
        <f t="shared" si="14"/>
        <v>6.4814814814811994E-4</v>
      </c>
      <c r="BC75" s="500">
        <v>0.4153587962962963</v>
      </c>
      <c r="BD75" s="453">
        <v>99</v>
      </c>
      <c r="BE75" s="500">
        <f t="shared" si="15"/>
        <v>2.4305555555553804E-4</v>
      </c>
      <c r="BF75" s="500">
        <v>0.41560185185185183</v>
      </c>
    </row>
    <row r="76" spans="1:58" x14ac:dyDescent="0.25">
      <c r="A76" s="2">
        <v>1910515</v>
      </c>
      <c r="B76" s="287">
        <v>0.39403935185185185</v>
      </c>
      <c r="C76" s="244">
        <v>0.375</v>
      </c>
      <c r="D76" s="244">
        <v>0.42520833333333335</v>
      </c>
      <c r="E76" s="244" t="str">
        <f>VLOOKUP(A76,Inscription!A:N,8)</f>
        <v>MARQUEZE POUEY</v>
      </c>
      <c r="F76" s="244" t="str">
        <f>VLOOKUP(A76,Inscription!A:N,9)</f>
        <v>Morgane</v>
      </c>
      <c r="G76" s="2" t="s">
        <v>976</v>
      </c>
      <c r="H76" s="2" t="s">
        <v>669</v>
      </c>
      <c r="J76" t="s">
        <v>13</v>
      </c>
      <c r="K76" s="244">
        <f t="shared" si="16"/>
        <v>5.0208333333333355E-2</v>
      </c>
      <c r="L76" s="453">
        <v>15</v>
      </c>
      <c r="M76" s="453">
        <v>8</v>
      </c>
      <c r="N76" s="453">
        <v>103</v>
      </c>
      <c r="O76" s="500">
        <f t="shared" si="17"/>
        <v>2.8749999999999998E-2</v>
      </c>
      <c r="P76" s="500">
        <v>0.40375</v>
      </c>
      <c r="Q76" s="453">
        <v>108</v>
      </c>
      <c r="R76" s="500">
        <f t="shared" si="18"/>
        <v>7.8703703703708605E-4</v>
      </c>
      <c r="S76" s="500">
        <v>0.40453703703703708</v>
      </c>
      <c r="T76" s="453">
        <v>113</v>
      </c>
      <c r="U76" s="500">
        <f t="shared" si="19"/>
        <v>1.5624999999999667E-3</v>
      </c>
      <c r="V76" s="500">
        <v>0.40609953703703705</v>
      </c>
      <c r="W76" s="453">
        <v>116</v>
      </c>
      <c r="X76" s="500">
        <f t="shared" si="20"/>
        <v>3.6342592592592537E-3</v>
      </c>
      <c r="Y76" s="500">
        <v>0.4097337962962963</v>
      </c>
      <c r="Z76" s="453">
        <v>119</v>
      </c>
      <c r="AA76" s="500">
        <f t="shared" si="26"/>
        <v>3.4027777777777546E-3</v>
      </c>
      <c r="AB76" s="500">
        <v>0.41313657407407406</v>
      </c>
      <c r="AC76" s="453">
        <v>123</v>
      </c>
      <c r="AD76" s="500">
        <f t="shared" si="21"/>
        <v>1.388888888888884E-3</v>
      </c>
      <c r="AE76" s="500">
        <v>0.41452546296296294</v>
      </c>
      <c r="AF76" s="453">
        <v>127</v>
      </c>
      <c r="AG76" s="500">
        <f t="shared" si="22"/>
        <v>7.523148148148584E-4</v>
      </c>
      <c r="AH76" s="500">
        <v>0.4152777777777778</v>
      </c>
      <c r="AI76" s="453">
        <v>101</v>
      </c>
      <c r="AJ76" s="500">
        <f t="shared" si="23"/>
        <v>3.0092592592592671E-3</v>
      </c>
      <c r="AK76" s="500">
        <v>0.41828703703703707</v>
      </c>
      <c r="AL76" s="453">
        <v>135</v>
      </c>
      <c r="AM76" s="500">
        <f t="shared" si="27"/>
        <v>8.2175925925920268E-4</v>
      </c>
      <c r="AN76" s="500">
        <v>0.41910879629629627</v>
      </c>
      <c r="AO76" s="453">
        <v>133</v>
      </c>
      <c r="AP76" s="500">
        <f t="shared" si="24"/>
        <v>6.1342592592600331E-4</v>
      </c>
      <c r="AQ76" s="500">
        <v>0.41972222222222227</v>
      </c>
      <c r="AR76" s="453">
        <v>131</v>
      </c>
      <c r="AS76" s="500">
        <f t="shared" si="25"/>
        <v>1.5624999999999667E-3</v>
      </c>
      <c r="AT76" s="500">
        <v>0.42128472222222224</v>
      </c>
      <c r="AU76" s="453">
        <v>130</v>
      </c>
      <c r="AV76" s="500">
        <f t="shared" si="12"/>
        <v>1.9560185185185097E-3</v>
      </c>
      <c r="AW76" s="500">
        <v>0.42324074074074075</v>
      </c>
      <c r="AX76" s="453">
        <v>129</v>
      </c>
      <c r="AY76" s="500">
        <f t="shared" si="13"/>
        <v>1.5856481481481E-3</v>
      </c>
      <c r="AZ76" s="500">
        <v>0.42482638888888885</v>
      </c>
      <c r="BA76" s="453">
        <v>128</v>
      </c>
      <c r="BB76" s="500">
        <f t="shared" si="14"/>
        <v>7.6388888888895279E-4</v>
      </c>
      <c r="BC76" s="500">
        <v>0.4255902777777778</v>
      </c>
      <c r="BD76" s="453">
        <v>99</v>
      </c>
      <c r="BE76" s="500">
        <f t="shared" si="15"/>
        <v>2.7777777777776569E-4</v>
      </c>
      <c r="BF76" s="500">
        <v>0.42586805555555557</v>
      </c>
    </row>
    <row r="77" spans="1:58" x14ac:dyDescent="0.25">
      <c r="A77" s="2"/>
      <c r="B77"/>
      <c r="J77"/>
    </row>
    <row r="78" spans="1:58" x14ac:dyDescent="0.25">
      <c r="A78" s="2"/>
      <c r="B78"/>
      <c r="J78"/>
    </row>
    <row r="79" spans="1:58" x14ac:dyDescent="0.25">
      <c r="A79" s="2"/>
      <c r="B79"/>
      <c r="J79"/>
    </row>
    <row r="80" spans="1:58" x14ac:dyDescent="0.25">
      <c r="A80" s="2"/>
      <c r="B80"/>
      <c r="J80"/>
    </row>
    <row r="81" spans="1:10" x14ac:dyDescent="0.25">
      <c r="A81" s="2"/>
      <c r="B81"/>
      <c r="J81"/>
    </row>
    <row r="82" spans="1:10" x14ac:dyDescent="0.25">
      <c r="A82" s="2"/>
      <c r="B82"/>
      <c r="J82"/>
    </row>
    <row r="83" spans="1:10" x14ac:dyDescent="0.25">
      <c r="A83" s="2"/>
      <c r="B83"/>
      <c r="J83"/>
    </row>
    <row r="84" spans="1:10" x14ac:dyDescent="0.25">
      <c r="A84" s="2"/>
      <c r="B84"/>
      <c r="J84"/>
    </row>
    <row r="85" spans="1:10" x14ac:dyDescent="0.25">
      <c r="A85" s="2"/>
      <c r="B85"/>
      <c r="J85"/>
    </row>
    <row r="86" spans="1:10" x14ac:dyDescent="0.25">
      <c r="A86" s="2"/>
      <c r="B86"/>
      <c r="J86"/>
    </row>
    <row r="87" spans="1:10" x14ac:dyDescent="0.25">
      <c r="A87" s="2"/>
      <c r="B87"/>
      <c r="J87"/>
    </row>
    <row r="88" spans="1:10" x14ac:dyDescent="0.25">
      <c r="A88" s="2"/>
      <c r="B88"/>
      <c r="J88"/>
    </row>
    <row r="89" spans="1:10" x14ac:dyDescent="0.25">
      <c r="A89" s="2"/>
      <c r="B89"/>
      <c r="J89"/>
    </row>
    <row r="90" spans="1:10" x14ac:dyDescent="0.25">
      <c r="A90" s="2"/>
      <c r="B90"/>
      <c r="J90"/>
    </row>
    <row r="91" spans="1:10" x14ac:dyDescent="0.25">
      <c r="A91" s="2"/>
      <c r="B91"/>
      <c r="J91"/>
    </row>
    <row r="92" spans="1:10" x14ac:dyDescent="0.25">
      <c r="A92" s="2"/>
      <c r="B92"/>
      <c r="J92"/>
    </row>
    <row r="93" spans="1:10" x14ac:dyDescent="0.25">
      <c r="A93" s="2"/>
      <c r="B93"/>
      <c r="J93"/>
    </row>
    <row r="94" spans="1:10" x14ac:dyDescent="0.25">
      <c r="A94" s="2"/>
      <c r="B94"/>
      <c r="J94"/>
    </row>
    <row r="95" spans="1:10" x14ac:dyDescent="0.25">
      <c r="A95" s="2"/>
      <c r="B95"/>
      <c r="J95"/>
    </row>
    <row r="96" spans="1:10" x14ac:dyDescent="0.25">
      <c r="A96" s="2"/>
      <c r="B96"/>
      <c r="J96"/>
    </row>
    <row r="97" spans="1:10" x14ac:dyDescent="0.25">
      <c r="A97" s="2"/>
      <c r="B97"/>
      <c r="J97"/>
    </row>
    <row r="98" spans="1:10" x14ac:dyDescent="0.25">
      <c r="A98" s="2"/>
      <c r="B98"/>
      <c r="J98"/>
    </row>
    <row r="99" spans="1:10" x14ac:dyDescent="0.25">
      <c r="A99" s="2"/>
      <c r="B99"/>
      <c r="J99"/>
    </row>
    <row r="100" spans="1:10" x14ac:dyDescent="0.25">
      <c r="A100" s="2"/>
      <c r="B100"/>
      <c r="J100"/>
    </row>
    <row r="101" spans="1:10" x14ac:dyDescent="0.25">
      <c r="A101" s="2"/>
      <c r="B101"/>
      <c r="J101"/>
    </row>
    <row r="102" spans="1:10" x14ac:dyDescent="0.25">
      <c r="A102" s="2"/>
      <c r="B102"/>
      <c r="J102"/>
    </row>
    <row r="103" spans="1:10" x14ac:dyDescent="0.25">
      <c r="A103" s="2"/>
      <c r="B103"/>
      <c r="J103"/>
    </row>
    <row r="104" spans="1:10" x14ac:dyDescent="0.25">
      <c r="A104" s="2"/>
      <c r="B104"/>
      <c r="J104"/>
    </row>
    <row r="105" spans="1:10" x14ac:dyDescent="0.25">
      <c r="A105" s="2"/>
      <c r="B105"/>
      <c r="J105"/>
    </row>
    <row r="106" spans="1:10" x14ac:dyDescent="0.25">
      <c r="A106" s="2"/>
      <c r="B106"/>
      <c r="J106"/>
    </row>
    <row r="107" spans="1:10" x14ac:dyDescent="0.25">
      <c r="A107" s="2"/>
      <c r="B107"/>
      <c r="J107"/>
    </row>
    <row r="108" spans="1:10" x14ac:dyDescent="0.25">
      <c r="A108" s="2"/>
      <c r="B108"/>
      <c r="J108"/>
    </row>
    <row r="109" spans="1:10" x14ac:dyDescent="0.25">
      <c r="A109" s="2"/>
      <c r="B109"/>
      <c r="J109"/>
    </row>
    <row r="110" spans="1:10" x14ac:dyDescent="0.25">
      <c r="A110" s="2"/>
      <c r="B110"/>
      <c r="J110"/>
    </row>
    <row r="111" spans="1:10" x14ac:dyDescent="0.25">
      <c r="A111" s="2"/>
      <c r="B111"/>
      <c r="J111"/>
    </row>
    <row r="112" spans="1:10" x14ac:dyDescent="0.25">
      <c r="A112" s="2"/>
      <c r="B112"/>
      <c r="J112"/>
    </row>
    <row r="113" spans="1:10" x14ac:dyDescent="0.25">
      <c r="A113" s="2"/>
      <c r="B113"/>
      <c r="J113"/>
    </row>
    <row r="114" spans="1:10" x14ac:dyDescent="0.25">
      <c r="A114" s="2"/>
      <c r="B114"/>
      <c r="J114"/>
    </row>
    <row r="115" spans="1:10" x14ac:dyDescent="0.25">
      <c r="A115" s="2"/>
      <c r="B115"/>
      <c r="J115"/>
    </row>
    <row r="116" spans="1:10" x14ac:dyDescent="0.25">
      <c r="A116" s="2"/>
      <c r="B116"/>
      <c r="J116"/>
    </row>
    <row r="117" spans="1:10" x14ac:dyDescent="0.25">
      <c r="A117" s="2"/>
      <c r="B117"/>
      <c r="J117"/>
    </row>
    <row r="118" spans="1:10" x14ac:dyDescent="0.25">
      <c r="A118" s="2"/>
      <c r="B118"/>
      <c r="J118"/>
    </row>
    <row r="119" spans="1:10" x14ac:dyDescent="0.25">
      <c r="A119" s="2"/>
      <c r="B119"/>
      <c r="J119"/>
    </row>
    <row r="120" spans="1:10" x14ac:dyDescent="0.25">
      <c r="A120" s="2"/>
      <c r="B120"/>
      <c r="J120"/>
    </row>
    <row r="121" spans="1:10" x14ac:dyDescent="0.25">
      <c r="A121" s="2"/>
      <c r="B121"/>
      <c r="J121"/>
    </row>
    <row r="122" spans="1:10" x14ac:dyDescent="0.25">
      <c r="A122" s="2"/>
      <c r="B122"/>
      <c r="J122"/>
    </row>
    <row r="123" spans="1:10" x14ac:dyDescent="0.25">
      <c r="A123" s="2"/>
      <c r="B123"/>
      <c r="J123"/>
    </row>
    <row r="124" spans="1:10" x14ac:dyDescent="0.25">
      <c r="A124" s="2"/>
      <c r="B124"/>
      <c r="J124"/>
    </row>
    <row r="125" spans="1:10" x14ac:dyDescent="0.25">
      <c r="A125" s="2"/>
      <c r="B125"/>
      <c r="J125"/>
    </row>
    <row r="126" spans="1:10" x14ac:dyDescent="0.25">
      <c r="A126" s="2"/>
      <c r="B126"/>
      <c r="J126"/>
    </row>
    <row r="127" spans="1:10" x14ac:dyDescent="0.25">
      <c r="A127" s="2"/>
      <c r="B127"/>
      <c r="J127"/>
    </row>
    <row r="128" spans="1:10" x14ac:dyDescent="0.25">
      <c r="A128" s="2"/>
      <c r="B128"/>
      <c r="J128"/>
    </row>
    <row r="129" spans="1:10" x14ac:dyDescent="0.25">
      <c r="A129" s="2"/>
      <c r="B129"/>
      <c r="J129"/>
    </row>
    <row r="130" spans="1:10" x14ac:dyDescent="0.25">
      <c r="A130" s="2"/>
      <c r="B130"/>
      <c r="J130"/>
    </row>
    <row r="131" spans="1:10" x14ac:dyDescent="0.25">
      <c r="A131" s="2"/>
      <c r="B131"/>
      <c r="J131"/>
    </row>
    <row r="132" spans="1:10" x14ac:dyDescent="0.25">
      <c r="A132" s="2"/>
      <c r="B132"/>
      <c r="J132"/>
    </row>
    <row r="133" spans="1:10" x14ac:dyDescent="0.25">
      <c r="A133" s="2"/>
      <c r="B133"/>
      <c r="J133"/>
    </row>
    <row r="134" spans="1:10" x14ac:dyDescent="0.25">
      <c r="A134" s="2"/>
      <c r="B134"/>
      <c r="J134"/>
    </row>
    <row r="135" spans="1:10" x14ac:dyDescent="0.25">
      <c r="A135" s="2"/>
      <c r="B135"/>
      <c r="J135"/>
    </row>
    <row r="136" spans="1:10" x14ac:dyDescent="0.25">
      <c r="A136" s="2"/>
      <c r="B136"/>
      <c r="J136"/>
    </row>
    <row r="137" spans="1:10" x14ac:dyDescent="0.25">
      <c r="A137" s="2"/>
      <c r="B137"/>
      <c r="J137"/>
    </row>
    <row r="138" spans="1:10" x14ac:dyDescent="0.25">
      <c r="A138" s="2"/>
      <c r="B138"/>
      <c r="J138"/>
    </row>
    <row r="139" spans="1:10" x14ac:dyDescent="0.25">
      <c r="A139" s="2"/>
      <c r="B139"/>
      <c r="J139"/>
    </row>
    <row r="140" spans="1:10" x14ac:dyDescent="0.25">
      <c r="A140" s="2"/>
      <c r="B140"/>
      <c r="J140"/>
    </row>
    <row r="141" spans="1:10" x14ac:dyDescent="0.25">
      <c r="A141" s="2"/>
      <c r="B141"/>
      <c r="J141"/>
    </row>
    <row r="142" spans="1:10" x14ac:dyDescent="0.25">
      <c r="A142" s="2"/>
      <c r="B142"/>
      <c r="J142"/>
    </row>
    <row r="143" spans="1:10" x14ac:dyDescent="0.25">
      <c r="A143" s="2"/>
      <c r="B143"/>
      <c r="J143"/>
    </row>
    <row r="144" spans="1:10" x14ac:dyDescent="0.25">
      <c r="A144" s="2"/>
      <c r="B144"/>
      <c r="J144"/>
    </row>
    <row r="145" spans="1:10" x14ac:dyDescent="0.25">
      <c r="A145" s="2"/>
      <c r="B145"/>
      <c r="J145"/>
    </row>
    <row r="146" spans="1:10" x14ac:dyDescent="0.25">
      <c r="A146" s="2"/>
      <c r="B146"/>
      <c r="J146"/>
    </row>
    <row r="147" spans="1:10" x14ac:dyDescent="0.25">
      <c r="A147" s="2"/>
      <c r="B147"/>
      <c r="J147"/>
    </row>
    <row r="148" spans="1:10" x14ac:dyDescent="0.25">
      <c r="A148" s="2"/>
      <c r="B148"/>
      <c r="J148"/>
    </row>
    <row r="149" spans="1:10" x14ac:dyDescent="0.25">
      <c r="A149" s="2"/>
      <c r="B149"/>
      <c r="J149"/>
    </row>
    <row r="150" spans="1:10" x14ac:dyDescent="0.25">
      <c r="A150" s="2"/>
      <c r="B150"/>
      <c r="J150"/>
    </row>
    <row r="151" spans="1:10" x14ac:dyDescent="0.25">
      <c r="A151" s="2"/>
      <c r="B151"/>
      <c r="J151"/>
    </row>
    <row r="152" spans="1:10" x14ac:dyDescent="0.25">
      <c r="A152" s="2"/>
      <c r="B152"/>
      <c r="J152"/>
    </row>
    <row r="153" spans="1:10" x14ac:dyDescent="0.25">
      <c r="A153" s="2"/>
      <c r="B153"/>
      <c r="J153"/>
    </row>
    <row r="154" spans="1:10" x14ac:dyDescent="0.25">
      <c r="A154" s="2"/>
      <c r="B154"/>
      <c r="J154"/>
    </row>
    <row r="155" spans="1:10" x14ac:dyDescent="0.25">
      <c r="A155" s="2"/>
      <c r="B155"/>
      <c r="J155"/>
    </row>
    <row r="156" spans="1:10" x14ac:dyDescent="0.25">
      <c r="A156" s="2"/>
      <c r="B156"/>
      <c r="J156"/>
    </row>
    <row r="157" spans="1:10" x14ac:dyDescent="0.25">
      <c r="A157" s="2"/>
      <c r="B157"/>
      <c r="J157"/>
    </row>
    <row r="158" spans="1:10" x14ac:dyDescent="0.25">
      <c r="A158" s="2"/>
      <c r="B158"/>
      <c r="J158"/>
    </row>
    <row r="159" spans="1:10" x14ac:dyDescent="0.25">
      <c r="A159" s="2"/>
      <c r="B159"/>
      <c r="J159"/>
    </row>
    <row r="160" spans="1:10" x14ac:dyDescent="0.25">
      <c r="A160" s="2"/>
      <c r="B160"/>
      <c r="J160"/>
    </row>
    <row r="161" spans="1:10" x14ac:dyDescent="0.25">
      <c r="A161" s="2"/>
      <c r="B161"/>
      <c r="J161"/>
    </row>
    <row r="162" spans="1:10" x14ac:dyDescent="0.25">
      <c r="A162" s="2"/>
      <c r="B162"/>
      <c r="J162"/>
    </row>
    <row r="163" spans="1:10" x14ac:dyDescent="0.25">
      <c r="A163" s="2"/>
      <c r="B163"/>
      <c r="J163"/>
    </row>
    <row r="164" spans="1:10" x14ac:dyDescent="0.25">
      <c r="A164" s="2"/>
      <c r="B164"/>
      <c r="J164"/>
    </row>
    <row r="165" spans="1:10" x14ac:dyDescent="0.25">
      <c r="A165" s="2"/>
      <c r="B165"/>
      <c r="J165"/>
    </row>
    <row r="166" spans="1:10" x14ac:dyDescent="0.25">
      <c r="A166" s="2"/>
      <c r="B166"/>
      <c r="J166"/>
    </row>
    <row r="167" spans="1:10" x14ac:dyDescent="0.25">
      <c r="A167" s="2"/>
      <c r="B167"/>
      <c r="J167"/>
    </row>
    <row r="168" spans="1:10" x14ac:dyDescent="0.25">
      <c r="A168" s="2"/>
      <c r="B168"/>
      <c r="J168"/>
    </row>
    <row r="169" spans="1:10" x14ac:dyDescent="0.25">
      <c r="A169" s="2"/>
      <c r="B169"/>
      <c r="J169"/>
    </row>
    <row r="170" spans="1:10" x14ac:dyDescent="0.25">
      <c r="A170" s="2"/>
      <c r="B170"/>
      <c r="J170"/>
    </row>
    <row r="171" spans="1:10" x14ac:dyDescent="0.25">
      <c r="A171" s="2"/>
      <c r="B171"/>
      <c r="J171"/>
    </row>
    <row r="172" spans="1:10" x14ac:dyDescent="0.25">
      <c r="A172" s="2"/>
      <c r="B172"/>
      <c r="J172"/>
    </row>
    <row r="173" spans="1:10" x14ac:dyDescent="0.25">
      <c r="A173" s="2"/>
      <c r="B173"/>
      <c r="J173"/>
    </row>
    <row r="174" spans="1:10" x14ac:dyDescent="0.25">
      <c r="A174" s="2"/>
      <c r="B174"/>
      <c r="J174"/>
    </row>
    <row r="175" spans="1:10" x14ac:dyDescent="0.25">
      <c r="A175" s="2"/>
      <c r="B175"/>
      <c r="J175"/>
    </row>
    <row r="176" spans="1:10" x14ac:dyDescent="0.25">
      <c r="A176" s="2"/>
      <c r="B176"/>
      <c r="J176"/>
    </row>
    <row r="177" spans="1:10" x14ac:dyDescent="0.25">
      <c r="A177" s="2"/>
      <c r="B177"/>
      <c r="J177"/>
    </row>
    <row r="178" spans="1:10" x14ac:dyDescent="0.25">
      <c r="A178" s="2"/>
      <c r="B178"/>
      <c r="J178"/>
    </row>
    <row r="179" spans="1:10" x14ac:dyDescent="0.25">
      <c r="A179" s="2"/>
      <c r="B179"/>
      <c r="J179"/>
    </row>
    <row r="180" spans="1:10" x14ac:dyDescent="0.25">
      <c r="A180" s="2"/>
      <c r="B180"/>
      <c r="J180"/>
    </row>
    <row r="181" spans="1:10" x14ac:dyDescent="0.25">
      <c r="A181" s="2"/>
      <c r="B181"/>
      <c r="J181"/>
    </row>
    <row r="182" spans="1:10" x14ac:dyDescent="0.25">
      <c r="A182" s="2"/>
      <c r="B182"/>
      <c r="J182"/>
    </row>
    <row r="183" spans="1:10" x14ac:dyDescent="0.25">
      <c r="A183" s="2"/>
      <c r="B183"/>
      <c r="J183"/>
    </row>
    <row r="184" spans="1:10" x14ac:dyDescent="0.25">
      <c r="A184" s="2"/>
      <c r="B184"/>
      <c r="J184"/>
    </row>
    <row r="185" spans="1:10" x14ac:dyDescent="0.25">
      <c r="A185" s="2"/>
      <c r="B185"/>
      <c r="J185"/>
    </row>
    <row r="186" spans="1:10" x14ac:dyDescent="0.25">
      <c r="A186" s="2"/>
      <c r="B186"/>
      <c r="J186"/>
    </row>
    <row r="187" spans="1:10" x14ac:dyDescent="0.25">
      <c r="A187" s="2"/>
      <c r="B187"/>
      <c r="J187"/>
    </row>
    <row r="188" spans="1:10" x14ac:dyDescent="0.25">
      <c r="A188" s="2"/>
      <c r="B188"/>
      <c r="J188"/>
    </row>
    <row r="189" spans="1:10" x14ac:dyDescent="0.25">
      <c r="A189" s="2"/>
      <c r="B189"/>
      <c r="J189"/>
    </row>
    <row r="190" spans="1:10" x14ac:dyDescent="0.25">
      <c r="A190" s="2"/>
      <c r="B190"/>
      <c r="J190"/>
    </row>
    <row r="191" spans="1:10" x14ac:dyDescent="0.25">
      <c r="A191" s="2"/>
      <c r="B191"/>
      <c r="J191"/>
    </row>
    <row r="192" spans="1:10" x14ac:dyDescent="0.25">
      <c r="A192" s="2"/>
      <c r="B192"/>
      <c r="J192"/>
    </row>
    <row r="193" spans="1:10" x14ac:dyDescent="0.25">
      <c r="A193" s="2"/>
      <c r="B193"/>
      <c r="J193"/>
    </row>
    <row r="194" spans="1:10" x14ac:dyDescent="0.25">
      <c r="A194" s="2"/>
      <c r="B194"/>
      <c r="J194"/>
    </row>
    <row r="195" spans="1:10" x14ac:dyDescent="0.25">
      <c r="A195" s="2"/>
      <c r="B195"/>
      <c r="J195"/>
    </row>
    <row r="196" spans="1:10" x14ac:dyDescent="0.25">
      <c r="A196" s="2"/>
      <c r="B196"/>
      <c r="J196"/>
    </row>
    <row r="197" spans="1:10" x14ac:dyDescent="0.25">
      <c r="A197" s="2"/>
      <c r="B197"/>
      <c r="J197"/>
    </row>
    <row r="198" spans="1:10" x14ac:dyDescent="0.25">
      <c r="A198" s="2"/>
      <c r="B198"/>
      <c r="J198"/>
    </row>
    <row r="199" spans="1:10" x14ac:dyDescent="0.25">
      <c r="A199" s="2"/>
      <c r="B199"/>
      <c r="J199"/>
    </row>
    <row r="200" spans="1:10" x14ac:dyDescent="0.25">
      <c r="A200" s="2"/>
      <c r="B200"/>
      <c r="J200"/>
    </row>
    <row r="201" spans="1:10" x14ac:dyDescent="0.25">
      <c r="A201" s="2"/>
      <c r="B201"/>
      <c r="J201"/>
    </row>
    <row r="202" spans="1:10" x14ac:dyDescent="0.25">
      <c r="A202" s="2"/>
      <c r="B202"/>
      <c r="J202"/>
    </row>
    <row r="203" spans="1:10" x14ac:dyDescent="0.25">
      <c r="A203" s="2"/>
      <c r="B203"/>
      <c r="J203"/>
    </row>
    <row r="204" spans="1:10" x14ac:dyDescent="0.25">
      <c r="A204" s="2"/>
      <c r="B204"/>
      <c r="J204"/>
    </row>
    <row r="205" spans="1:10" x14ac:dyDescent="0.25">
      <c r="A205" s="2"/>
      <c r="B205"/>
      <c r="J205"/>
    </row>
    <row r="206" spans="1:10" x14ac:dyDescent="0.25">
      <c r="A206" s="2"/>
      <c r="B206"/>
      <c r="J206"/>
    </row>
    <row r="207" spans="1:10" x14ac:dyDescent="0.25">
      <c r="A207" s="2"/>
      <c r="B207"/>
      <c r="J207"/>
    </row>
    <row r="208" spans="1:10" x14ac:dyDescent="0.25">
      <c r="A208" s="2"/>
      <c r="B208"/>
      <c r="J208"/>
    </row>
    <row r="209" spans="1:10" x14ac:dyDescent="0.25">
      <c r="A209" s="2"/>
      <c r="B209"/>
      <c r="J209"/>
    </row>
    <row r="210" spans="1:10" x14ac:dyDescent="0.25">
      <c r="A210" s="2"/>
      <c r="B210"/>
      <c r="J210"/>
    </row>
    <row r="211" spans="1:10" x14ac:dyDescent="0.25">
      <c r="A211" s="2"/>
      <c r="B211"/>
      <c r="J211"/>
    </row>
    <row r="212" spans="1:10" x14ac:dyDescent="0.25">
      <c r="A212" s="2"/>
      <c r="B212"/>
      <c r="J212"/>
    </row>
    <row r="213" spans="1:10" x14ac:dyDescent="0.25">
      <c r="A213" s="2"/>
      <c r="B213"/>
      <c r="J213"/>
    </row>
    <row r="214" spans="1:10" x14ac:dyDescent="0.25">
      <c r="A214" s="2"/>
      <c r="B214"/>
      <c r="J214"/>
    </row>
    <row r="215" spans="1:10" x14ac:dyDescent="0.25">
      <c r="A215" s="2"/>
      <c r="B215"/>
      <c r="J215"/>
    </row>
    <row r="216" spans="1:10" x14ac:dyDescent="0.25">
      <c r="A216" s="2"/>
      <c r="B216"/>
      <c r="J216"/>
    </row>
    <row r="217" spans="1:10" x14ac:dyDescent="0.25">
      <c r="A217" s="2"/>
      <c r="B217"/>
      <c r="J217"/>
    </row>
    <row r="218" spans="1:10" x14ac:dyDescent="0.25">
      <c r="A218" s="2"/>
      <c r="B218"/>
      <c r="J218"/>
    </row>
    <row r="219" spans="1:10" x14ac:dyDescent="0.25">
      <c r="A219" s="2"/>
      <c r="B219"/>
      <c r="J219"/>
    </row>
    <row r="220" spans="1:10" x14ac:dyDescent="0.25">
      <c r="A220" s="2"/>
      <c r="B220"/>
      <c r="J220"/>
    </row>
    <row r="221" spans="1:10" x14ac:dyDescent="0.25">
      <c r="A221" s="2"/>
      <c r="B221"/>
      <c r="J221"/>
    </row>
    <row r="222" spans="1:10" x14ac:dyDescent="0.25">
      <c r="A222" s="2"/>
      <c r="B222"/>
      <c r="J222"/>
    </row>
    <row r="223" spans="1:10" x14ac:dyDescent="0.25">
      <c r="A223" s="2"/>
      <c r="B223"/>
      <c r="J223"/>
    </row>
    <row r="224" spans="1:10" x14ac:dyDescent="0.25">
      <c r="A224" s="2"/>
      <c r="B224"/>
      <c r="J224"/>
    </row>
    <row r="225" spans="1:10" x14ac:dyDescent="0.25">
      <c r="A225" s="2"/>
      <c r="B225"/>
      <c r="J225"/>
    </row>
    <row r="226" spans="1:10" x14ac:dyDescent="0.25">
      <c r="A226" s="2"/>
      <c r="B226"/>
      <c r="J226"/>
    </row>
    <row r="227" spans="1:10" x14ac:dyDescent="0.25">
      <c r="A227" s="2"/>
      <c r="B227"/>
      <c r="J227"/>
    </row>
    <row r="228" spans="1:10" x14ac:dyDescent="0.25">
      <c r="A228" s="2"/>
      <c r="B228"/>
      <c r="J228"/>
    </row>
    <row r="229" spans="1:10" x14ac:dyDescent="0.25">
      <c r="A229" s="2"/>
      <c r="B229"/>
      <c r="J229"/>
    </row>
    <row r="230" spans="1:10" x14ac:dyDescent="0.25">
      <c r="A230" s="2"/>
      <c r="B230"/>
      <c r="J230"/>
    </row>
    <row r="231" spans="1:10" x14ac:dyDescent="0.25">
      <c r="A231" s="2"/>
      <c r="B231"/>
      <c r="J231"/>
    </row>
    <row r="232" spans="1:10" x14ac:dyDescent="0.25">
      <c r="A232" s="2"/>
      <c r="B232"/>
      <c r="J232"/>
    </row>
    <row r="233" spans="1:10" x14ac:dyDescent="0.25">
      <c r="A233" s="2"/>
      <c r="B233"/>
      <c r="J233"/>
    </row>
    <row r="234" spans="1:10" x14ac:dyDescent="0.25">
      <c r="A234" s="2"/>
      <c r="B234"/>
      <c r="J234"/>
    </row>
    <row r="235" spans="1:10" x14ac:dyDescent="0.25">
      <c r="A235" s="2"/>
      <c r="B235"/>
      <c r="J235"/>
    </row>
    <row r="236" spans="1:10" x14ac:dyDescent="0.25">
      <c r="A236" s="2"/>
      <c r="B236"/>
      <c r="J236"/>
    </row>
    <row r="237" spans="1:10" x14ac:dyDescent="0.25">
      <c r="A237" s="2"/>
      <c r="B237"/>
      <c r="J237"/>
    </row>
    <row r="238" spans="1:10" x14ac:dyDescent="0.25">
      <c r="A238" s="2"/>
      <c r="B238"/>
      <c r="J238"/>
    </row>
    <row r="239" spans="1:10" x14ac:dyDescent="0.25">
      <c r="A239" s="2"/>
      <c r="B239"/>
      <c r="J239"/>
    </row>
    <row r="240" spans="1:10" x14ac:dyDescent="0.25">
      <c r="A240" s="2"/>
      <c r="B240"/>
      <c r="J240"/>
    </row>
    <row r="241" spans="1:10" x14ac:dyDescent="0.25">
      <c r="A241" s="2"/>
      <c r="B241"/>
      <c r="J241"/>
    </row>
    <row r="242" spans="1:10" x14ac:dyDescent="0.25">
      <c r="A242" s="2"/>
      <c r="B242"/>
      <c r="J242"/>
    </row>
    <row r="243" spans="1:10" x14ac:dyDescent="0.25">
      <c r="A243" s="2"/>
      <c r="B243"/>
      <c r="J243"/>
    </row>
    <row r="244" spans="1:10" x14ac:dyDescent="0.25">
      <c r="A244" s="2"/>
      <c r="B244"/>
      <c r="J244"/>
    </row>
    <row r="245" spans="1:10" x14ac:dyDescent="0.25">
      <c r="A245" s="2"/>
      <c r="B245"/>
      <c r="J245"/>
    </row>
    <row r="246" spans="1:10" x14ac:dyDescent="0.25">
      <c r="A246" s="2"/>
      <c r="B246"/>
      <c r="J246"/>
    </row>
    <row r="247" spans="1:10" x14ac:dyDescent="0.25">
      <c r="A247" s="2"/>
      <c r="B247"/>
      <c r="J247"/>
    </row>
    <row r="248" spans="1:10" x14ac:dyDescent="0.25">
      <c r="A248" s="2"/>
      <c r="B248"/>
      <c r="J248"/>
    </row>
    <row r="249" spans="1:10" x14ac:dyDescent="0.25">
      <c r="A249" s="2"/>
      <c r="B249"/>
      <c r="J249"/>
    </row>
    <row r="250" spans="1:10" x14ac:dyDescent="0.25">
      <c r="A250" s="2"/>
      <c r="B250"/>
      <c r="J250"/>
    </row>
    <row r="251" spans="1:10" x14ac:dyDescent="0.25">
      <c r="A251" s="2"/>
      <c r="B251"/>
      <c r="J251"/>
    </row>
    <row r="252" spans="1:10" x14ac:dyDescent="0.25">
      <c r="A252" s="2"/>
      <c r="B252"/>
      <c r="J252"/>
    </row>
    <row r="253" spans="1:10" x14ac:dyDescent="0.25">
      <c r="A253" s="2"/>
      <c r="B253"/>
      <c r="J253"/>
    </row>
    <row r="254" spans="1:10" x14ac:dyDescent="0.25">
      <c r="A254" s="2"/>
      <c r="B254"/>
      <c r="J254"/>
    </row>
    <row r="255" spans="1:10" x14ac:dyDescent="0.25">
      <c r="A255" s="2"/>
      <c r="B255"/>
      <c r="J255"/>
    </row>
    <row r="256" spans="1:10" x14ac:dyDescent="0.25">
      <c r="A256" s="2"/>
      <c r="B256"/>
      <c r="J256"/>
    </row>
    <row r="257" spans="1:10" x14ac:dyDescent="0.25">
      <c r="A257" s="2"/>
      <c r="B257"/>
      <c r="J257"/>
    </row>
    <row r="258" spans="1:10" x14ac:dyDescent="0.25">
      <c r="A258" s="2"/>
      <c r="B258"/>
      <c r="J258"/>
    </row>
    <row r="259" spans="1:10" x14ac:dyDescent="0.25">
      <c r="A259" s="2"/>
      <c r="B259"/>
      <c r="J259"/>
    </row>
    <row r="260" spans="1:10" x14ac:dyDescent="0.25">
      <c r="A260" s="2"/>
      <c r="B260"/>
      <c r="J260"/>
    </row>
    <row r="261" spans="1:10" x14ac:dyDescent="0.25">
      <c r="A261" s="2"/>
      <c r="B261"/>
      <c r="J261"/>
    </row>
    <row r="262" spans="1:10" x14ac:dyDescent="0.25">
      <c r="A262" s="2"/>
      <c r="B262"/>
      <c r="J262"/>
    </row>
    <row r="263" spans="1:10" x14ac:dyDescent="0.25">
      <c r="A263" s="2"/>
      <c r="B263"/>
      <c r="J263"/>
    </row>
    <row r="264" spans="1:10" x14ac:dyDescent="0.25">
      <c r="A264" s="2"/>
      <c r="B264"/>
      <c r="J264"/>
    </row>
    <row r="265" spans="1:10" x14ac:dyDescent="0.25">
      <c r="A265" s="2"/>
      <c r="B265"/>
      <c r="J265"/>
    </row>
    <row r="266" spans="1:10" x14ac:dyDescent="0.25">
      <c r="A266" s="2"/>
      <c r="B266"/>
      <c r="J266"/>
    </row>
    <row r="267" spans="1:10" x14ac:dyDescent="0.25">
      <c r="A267" s="2"/>
      <c r="B267"/>
      <c r="J267"/>
    </row>
    <row r="268" spans="1:10" x14ac:dyDescent="0.25">
      <c r="A268" s="2"/>
      <c r="B268"/>
      <c r="J268"/>
    </row>
    <row r="269" spans="1:10" x14ac:dyDescent="0.25">
      <c r="A269" s="2"/>
      <c r="B269"/>
      <c r="J269"/>
    </row>
    <row r="270" spans="1:10" x14ac:dyDescent="0.25">
      <c r="A270" s="2"/>
      <c r="B270"/>
      <c r="J270"/>
    </row>
    <row r="271" spans="1:10" x14ac:dyDescent="0.25">
      <c r="A271" s="2"/>
      <c r="B271"/>
      <c r="J271"/>
    </row>
    <row r="272" spans="1:10" x14ac:dyDescent="0.25">
      <c r="A272" s="2"/>
      <c r="B272"/>
      <c r="J272"/>
    </row>
    <row r="273" spans="1:10" x14ac:dyDescent="0.25">
      <c r="A273" s="2"/>
      <c r="B273"/>
      <c r="J273"/>
    </row>
    <row r="274" spans="1:10" x14ac:dyDescent="0.25">
      <c r="A274" s="2"/>
      <c r="B274"/>
      <c r="J274"/>
    </row>
    <row r="275" spans="1:10" x14ac:dyDescent="0.25">
      <c r="A275" s="2"/>
      <c r="B275"/>
      <c r="J275"/>
    </row>
    <row r="276" spans="1:10" x14ac:dyDescent="0.25">
      <c r="A276" s="2"/>
      <c r="B276"/>
      <c r="J276"/>
    </row>
    <row r="277" spans="1:10" x14ac:dyDescent="0.25">
      <c r="A277" s="2"/>
      <c r="B277"/>
      <c r="J277"/>
    </row>
    <row r="278" spans="1:10" x14ac:dyDescent="0.25">
      <c r="A278" s="2"/>
      <c r="B278"/>
      <c r="J278"/>
    </row>
    <row r="279" spans="1:10" x14ac:dyDescent="0.25">
      <c r="A279" s="2"/>
      <c r="B279"/>
      <c r="J279"/>
    </row>
    <row r="280" spans="1:10" x14ac:dyDescent="0.25">
      <c r="A280" s="2"/>
      <c r="B280"/>
      <c r="J280"/>
    </row>
    <row r="281" spans="1:10" x14ac:dyDescent="0.25">
      <c r="A281" s="2"/>
      <c r="B281"/>
      <c r="J281"/>
    </row>
    <row r="282" spans="1:10" x14ac:dyDescent="0.25">
      <c r="A282" s="2"/>
      <c r="B282"/>
      <c r="J282"/>
    </row>
    <row r="283" spans="1:10" x14ac:dyDescent="0.25">
      <c r="A283" s="2"/>
      <c r="B283"/>
      <c r="J283"/>
    </row>
    <row r="284" spans="1:10" x14ac:dyDescent="0.25">
      <c r="A284" s="2"/>
      <c r="B284"/>
      <c r="J284"/>
    </row>
    <row r="285" spans="1:10" x14ac:dyDescent="0.25">
      <c r="A285" s="2"/>
      <c r="B285"/>
      <c r="J285"/>
    </row>
    <row r="286" spans="1:10" x14ac:dyDescent="0.25">
      <c r="A286" s="2"/>
      <c r="B286"/>
      <c r="J286"/>
    </row>
    <row r="287" spans="1:10" x14ac:dyDescent="0.25">
      <c r="A287" s="2"/>
      <c r="B287"/>
      <c r="J287"/>
    </row>
    <row r="288" spans="1:10" x14ac:dyDescent="0.25">
      <c r="A288" s="2"/>
      <c r="B288"/>
      <c r="J288"/>
    </row>
    <row r="289" spans="1:10" x14ac:dyDescent="0.25">
      <c r="A289" s="2"/>
      <c r="B289"/>
      <c r="J289"/>
    </row>
    <row r="290" spans="1:10" x14ac:dyDescent="0.25">
      <c r="A290" s="2"/>
      <c r="B290"/>
      <c r="J290"/>
    </row>
    <row r="291" spans="1:10" x14ac:dyDescent="0.25">
      <c r="A291" s="2"/>
      <c r="B291"/>
      <c r="J291"/>
    </row>
    <row r="292" spans="1:10" x14ac:dyDescent="0.25">
      <c r="A292" s="2"/>
      <c r="B292"/>
      <c r="J292"/>
    </row>
    <row r="293" spans="1:10" x14ac:dyDescent="0.25">
      <c r="A293" s="2"/>
      <c r="B293"/>
      <c r="J293"/>
    </row>
    <row r="294" spans="1:10" x14ac:dyDescent="0.25">
      <c r="A294" s="2"/>
      <c r="B294"/>
      <c r="J294"/>
    </row>
    <row r="295" spans="1:10" x14ac:dyDescent="0.25">
      <c r="A295" s="2"/>
      <c r="B295"/>
      <c r="J295"/>
    </row>
    <row r="296" spans="1:10" x14ac:dyDescent="0.25">
      <c r="A296" s="2"/>
      <c r="B296"/>
      <c r="J296"/>
    </row>
    <row r="297" spans="1:10" x14ac:dyDescent="0.25">
      <c r="A297" s="2"/>
      <c r="B297"/>
      <c r="J297"/>
    </row>
    <row r="298" spans="1:10" x14ac:dyDescent="0.25">
      <c r="A298" s="2"/>
      <c r="B298"/>
      <c r="J298"/>
    </row>
    <row r="299" spans="1:10" x14ac:dyDescent="0.25">
      <c r="A299" s="2"/>
      <c r="B299"/>
      <c r="J299"/>
    </row>
    <row r="300" spans="1:10" x14ac:dyDescent="0.25">
      <c r="A300" s="2"/>
      <c r="B300"/>
      <c r="J300"/>
    </row>
    <row r="301" spans="1:10" x14ac:dyDescent="0.25">
      <c r="A301" s="2"/>
      <c r="B301"/>
      <c r="J301"/>
    </row>
    <row r="302" spans="1:10" x14ac:dyDescent="0.25">
      <c r="A302" s="2"/>
      <c r="B302"/>
      <c r="J302"/>
    </row>
    <row r="303" spans="1:10" x14ac:dyDescent="0.25">
      <c r="A303" s="2"/>
      <c r="B303"/>
      <c r="J303"/>
    </row>
    <row r="304" spans="1:10" x14ac:dyDescent="0.25">
      <c r="A304" s="2"/>
      <c r="B304"/>
      <c r="J304"/>
    </row>
    <row r="305" spans="1:10" x14ac:dyDescent="0.25">
      <c r="A305" s="2"/>
      <c r="B305"/>
      <c r="J305"/>
    </row>
    <row r="306" spans="1:10" x14ac:dyDescent="0.25">
      <c r="A306" s="2"/>
      <c r="B306"/>
      <c r="J306"/>
    </row>
    <row r="307" spans="1:10" x14ac:dyDescent="0.25">
      <c r="A307" s="2"/>
      <c r="B307"/>
      <c r="J307"/>
    </row>
    <row r="308" spans="1:10" x14ac:dyDescent="0.25">
      <c r="A308" s="2"/>
      <c r="B308"/>
      <c r="J308"/>
    </row>
    <row r="309" spans="1:10" x14ac:dyDescent="0.25">
      <c r="A309" s="2"/>
      <c r="B309"/>
      <c r="J309"/>
    </row>
    <row r="310" spans="1:10" x14ac:dyDescent="0.25">
      <c r="A310" s="2"/>
      <c r="B310"/>
      <c r="J310"/>
    </row>
    <row r="311" spans="1:10" x14ac:dyDescent="0.25">
      <c r="A311" s="2"/>
      <c r="B311"/>
      <c r="J311"/>
    </row>
    <row r="312" spans="1:10" x14ac:dyDescent="0.25">
      <c r="A312" s="2"/>
      <c r="B312"/>
      <c r="J312"/>
    </row>
    <row r="313" spans="1:10" x14ac:dyDescent="0.25">
      <c r="A313" s="2"/>
      <c r="B313"/>
      <c r="J313"/>
    </row>
    <row r="314" spans="1:10" x14ac:dyDescent="0.25">
      <c r="A314" s="2"/>
      <c r="B314"/>
      <c r="J314"/>
    </row>
    <row r="315" spans="1:10" x14ac:dyDescent="0.25">
      <c r="A315" s="2"/>
      <c r="B315"/>
      <c r="J315"/>
    </row>
    <row r="316" spans="1:10" x14ac:dyDescent="0.25">
      <c r="A316" s="2"/>
      <c r="B316"/>
      <c r="J316"/>
    </row>
    <row r="317" spans="1:10" x14ac:dyDescent="0.25">
      <c r="A317" s="2"/>
      <c r="B317"/>
      <c r="J317"/>
    </row>
    <row r="318" spans="1:10" x14ac:dyDescent="0.25">
      <c r="A318" s="2"/>
      <c r="B318"/>
      <c r="J318"/>
    </row>
    <row r="319" spans="1:10" x14ac:dyDescent="0.25">
      <c r="A319" s="2"/>
      <c r="B319"/>
      <c r="J319"/>
    </row>
    <row r="320" spans="1:10" x14ac:dyDescent="0.25">
      <c r="A320" s="2"/>
      <c r="B320"/>
      <c r="J320"/>
    </row>
    <row r="321" spans="1:10" x14ac:dyDescent="0.25">
      <c r="A321" s="2"/>
      <c r="B321"/>
      <c r="J321"/>
    </row>
    <row r="322" spans="1:10" x14ac:dyDescent="0.25">
      <c r="A322" s="2"/>
      <c r="B322"/>
      <c r="J322"/>
    </row>
    <row r="323" spans="1:10" x14ac:dyDescent="0.25">
      <c r="A323" s="2"/>
      <c r="B323"/>
      <c r="J323"/>
    </row>
    <row r="324" spans="1:10" x14ac:dyDescent="0.25">
      <c r="A324" s="2"/>
      <c r="B324"/>
      <c r="J324"/>
    </row>
    <row r="325" spans="1:10" x14ac:dyDescent="0.25">
      <c r="A325" s="2"/>
      <c r="B325"/>
      <c r="J325"/>
    </row>
    <row r="326" spans="1:10" x14ac:dyDescent="0.25">
      <c r="A326" s="2"/>
      <c r="B326"/>
      <c r="J326"/>
    </row>
    <row r="327" spans="1:10" x14ac:dyDescent="0.25">
      <c r="A327" s="2"/>
      <c r="B327"/>
      <c r="J327"/>
    </row>
    <row r="328" spans="1:10" x14ac:dyDescent="0.25">
      <c r="A328" s="2"/>
      <c r="B328"/>
      <c r="J328"/>
    </row>
    <row r="329" spans="1:10" x14ac:dyDescent="0.25">
      <c r="A329" s="2"/>
      <c r="B329"/>
      <c r="J329"/>
    </row>
    <row r="330" spans="1:10" x14ac:dyDescent="0.25">
      <c r="A330" s="2"/>
      <c r="B330"/>
      <c r="J330"/>
    </row>
    <row r="331" spans="1:10" x14ac:dyDescent="0.25">
      <c r="A331" s="2"/>
      <c r="B331"/>
      <c r="J331"/>
    </row>
    <row r="332" spans="1:10" x14ac:dyDescent="0.25">
      <c r="A332" s="2"/>
      <c r="B332"/>
      <c r="J332"/>
    </row>
    <row r="333" spans="1:10" x14ac:dyDescent="0.25">
      <c r="A333" s="2"/>
      <c r="B333"/>
      <c r="J333"/>
    </row>
    <row r="334" spans="1:10" x14ac:dyDescent="0.25">
      <c r="A334" s="2"/>
      <c r="B334"/>
      <c r="J334"/>
    </row>
    <row r="335" spans="1:10" x14ac:dyDescent="0.25">
      <c r="A335" s="2"/>
      <c r="B335"/>
      <c r="J335"/>
    </row>
    <row r="336" spans="1:10" x14ac:dyDescent="0.25">
      <c r="A336" s="2"/>
      <c r="B336"/>
      <c r="J336"/>
    </row>
    <row r="337" spans="1:10" x14ac:dyDescent="0.25">
      <c r="A337" s="2"/>
      <c r="B337"/>
      <c r="J337"/>
    </row>
    <row r="338" spans="1:10" x14ac:dyDescent="0.25">
      <c r="A338" s="2"/>
      <c r="B338"/>
      <c r="J338"/>
    </row>
    <row r="339" spans="1:10" x14ac:dyDescent="0.25">
      <c r="A339" s="2"/>
      <c r="B339"/>
      <c r="J339"/>
    </row>
    <row r="340" spans="1:10" x14ac:dyDescent="0.25">
      <c r="A340" s="2"/>
      <c r="B340"/>
      <c r="J340"/>
    </row>
    <row r="341" spans="1:10" x14ac:dyDescent="0.25">
      <c r="A341" s="2"/>
      <c r="B341"/>
      <c r="J341"/>
    </row>
    <row r="342" spans="1:10" x14ac:dyDescent="0.25">
      <c r="A342" s="2"/>
      <c r="B342"/>
      <c r="J342"/>
    </row>
    <row r="343" spans="1:10" x14ac:dyDescent="0.25">
      <c r="A343" s="2"/>
      <c r="B343"/>
      <c r="J343"/>
    </row>
    <row r="344" spans="1:10" x14ac:dyDescent="0.25">
      <c r="A344" s="2"/>
      <c r="B344"/>
      <c r="J344"/>
    </row>
    <row r="345" spans="1:10" x14ac:dyDescent="0.25">
      <c r="A345" s="2"/>
      <c r="B345"/>
      <c r="J345"/>
    </row>
    <row r="346" spans="1:10" x14ac:dyDescent="0.25">
      <c r="A346" s="2"/>
      <c r="B346"/>
      <c r="J346"/>
    </row>
    <row r="347" spans="1:10" x14ac:dyDescent="0.25">
      <c r="A347" s="2"/>
      <c r="B347"/>
      <c r="J347"/>
    </row>
    <row r="348" spans="1:10" x14ac:dyDescent="0.25">
      <c r="A348" s="2"/>
      <c r="B348"/>
      <c r="J348"/>
    </row>
    <row r="349" spans="1:10" x14ac:dyDescent="0.25">
      <c r="A349" s="2"/>
      <c r="B349"/>
      <c r="J349"/>
    </row>
    <row r="350" spans="1:10" x14ac:dyDescent="0.25">
      <c r="A350" s="2"/>
      <c r="B350"/>
      <c r="J350"/>
    </row>
    <row r="351" spans="1:10" x14ac:dyDescent="0.25">
      <c r="A351" s="2"/>
      <c r="B351"/>
      <c r="J351"/>
    </row>
    <row r="352" spans="1:10" x14ac:dyDescent="0.25">
      <c r="A352" s="2"/>
      <c r="B352"/>
      <c r="J352"/>
    </row>
    <row r="353" spans="1:10" x14ac:dyDescent="0.25">
      <c r="A353" s="2"/>
      <c r="B353"/>
      <c r="J353"/>
    </row>
    <row r="354" spans="1:10" x14ac:dyDescent="0.25">
      <c r="A354" s="2"/>
      <c r="B354"/>
      <c r="J354"/>
    </row>
    <row r="355" spans="1:10" x14ac:dyDescent="0.25">
      <c r="A355" s="2"/>
      <c r="B355"/>
      <c r="J355"/>
    </row>
    <row r="356" spans="1:10" x14ac:dyDescent="0.25">
      <c r="A356" s="2"/>
      <c r="B356"/>
      <c r="J356"/>
    </row>
    <row r="357" spans="1:10" x14ac:dyDescent="0.25">
      <c r="A357" s="2"/>
      <c r="B357"/>
      <c r="J357"/>
    </row>
    <row r="358" spans="1:10" x14ac:dyDescent="0.25">
      <c r="A358" s="2"/>
      <c r="B358"/>
      <c r="J358"/>
    </row>
    <row r="359" spans="1:10" x14ac:dyDescent="0.25">
      <c r="A359" s="2"/>
      <c r="B359"/>
      <c r="J359"/>
    </row>
    <row r="360" spans="1:10" x14ac:dyDescent="0.25">
      <c r="A360" s="2"/>
      <c r="B360"/>
      <c r="J360"/>
    </row>
    <row r="361" spans="1:10" x14ac:dyDescent="0.25">
      <c r="A361" s="2"/>
      <c r="B361"/>
      <c r="J361"/>
    </row>
    <row r="362" spans="1:10" x14ac:dyDescent="0.25">
      <c r="A362" s="2"/>
      <c r="B362"/>
      <c r="J362"/>
    </row>
    <row r="363" spans="1:10" x14ac:dyDescent="0.25">
      <c r="A363" s="2"/>
      <c r="B363"/>
      <c r="J363"/>
    </row>
    <row r="364" spans="1:10" x14ac:dyDescent="0.25">
      <c r="A364" s="2"/>
      <c r="B364"/>
      <c r="J364"/>
    </row>
    <row r="365" spans="1:10" x14ac:dyDescent="0.25">
      <c r="A365" s="2"/>
      <c r="B365"/>
      <c r="J365"/>
    </row>
    <row r="366" spans="1:10" x14ac:dyDescent="0.25">
      <c r="A366" s="2"/>
      <c r="B366"/>
      <c r="J366"/>
    </row>
    <row r="367" spans="1:10" x14ac:dyDescent="0.25">
      <c r="A367" s="2"/>
      <c r="B367"/>
      <c r="J367"/>
    </row>
    <row r="368" spans="1:10" x14ac:dyDescent="0.25">
      <c r="A368" s="2"/>
      <c r="B368"/>
      <c r="J368"/>
    </row>
    <row r="369" spans="1:10" x14ac:dyDescent="0.25">
      <c r="A369" s="2"/>
      <c r="B369"/>
      <c r="J369"/>
    </row>
    <row r="370" spans="1:10" x14ac:dyDescent="0.25">
      <c r="A370" s="2"/>
      <c r="B370"/>
      <c r="J370"/>
    </row>
    <row r="371" spans="1:10" x14ac:dyDescent="0.25">
      <c r="A371" s="2"/>
      <c r="B371"/>
      <c r="J371"/>
    </row>
    <row r="372" spans="1:10" x14ac:dyDescent="0.25">
      <c r="A372" s="2"/>
      <c r="B372"/>
      <c r="J372"/>
    </row>
    <row r="373" spans="1:10" x14ac:dyDescent="0.25">
      <c r="A373" s="2"/>
      <c r="B373"/>
      <c r="J373"/>
    </row>
    <row r="374" spans="1:10" x14ac:dyDescent="0.25">
      <c r="A374" s="2"/>
      <c r="B374"/>
      <c r="J374"/>
    </row>
    <row r="375" spans="1:10" x14ac:dyDescent="0.25">
      <c r="A375" s="2"/>
      <c r="B375"/>
      <c r="J375"/>
    </row>
    <row r="376" spans="1:10" x14ac:dyDescent="0.25">
      <c r="A376" s="2"/>
      <c r="B376"/>
      <c r="J376"/>
    </row>
    <row r="377" spans="1:10" x14ac:dyDescent="0.25">
      <c r="A377" s="2"/>
      <c r="B377"/>
      <c r="J377"/>
    </row>
    <row r="378" spans="1:10" x14ac:dyDescent="0.25">
      <c r="A378" s="2"/>
      <c r="B378"/>
      <c r="J378"/>
    </row>
    <row r="379" spans="1:10" x14ac:dyDescent="0.25">
      <c r="A379" s="2"/>
      <c r="B379"/>
      <c r="J379"/>
    </row>
    <row r="380" spans="1:10" x14ac:dyDescent="0.25">
      <c r="A380" s="2"/>
      <c r="B380"/>
      <c r="J380"/>
    </row>
    <row r="381" spans="1:10" x14ac:dyDescent="0.25">
      <c r="A381" s="2"/>
      <c r="B381"/>
      <c r="J381"/>
    </row>
    <row r="382" spans="1:10" x14ac:dyDescent="0.25">
      <c r="A382" s="2"/>
      <c r="B382"/>
      <c r="J382"/>
    </row>
    <row r="383" spans="1:10" x14ac:dyDescent="0.25">
      <c r="A383" s="2"/>
      <c r="B383"/>
      <c r="J383"/>
    </row>
    <row r="384" spans="1:10" x14ac:dyDescent="0.25">
      <c r="A384" s="2"/>
      <c r="B384"/>
      <c r="J384"/>
    </row>
    <row r="385" spans="1:10" x14ac:dyDescent="0.25">
      <c r="A385" s="2"/>
      <c r="B385"/>
      <c r="J385"/>
    </row>
    <row r="386" spans="1:10" x14ac:dyDescent="0.25">
      <c r="A386" s="2"/>
      <c r="B386"/>
      <c r="J386"/>
    </row>
    <row r="387" spans="1:10" x14ac:dyDescent="0.25">
      <c r="A387" s="2"/>
      <c r="B387"/>
      <c r="J387"/>
    </row>
    <row r="388" spans="1:10" x14ac:dyDescent="0.25">
      <c r="A388" s="2"/>
      <c r="B388"/>
      <c r="J388"/>
    </row>
    <row r="389" spans="1:10" x14ac:dyDescent="0.25">
      <c r="A389" s="2"/>
      <c r="B389"/>
      <c r="J389"/>
    </row>
    <row r="390" spans="1:10" x14ac:dyDescent="0.25">
      <c r="A390" s="2"/>
      <c r="B390"/>
      <c r="J390"/>
    </row>
    <row r="391" spans="1:10" x14ac:dyDescent="0.25">
      <c r="A391" s="2"/>
      <c r="B391"/>
      <c r="J391"/>
    </row>
    <row r="392" spans="1:10" x14ac:dyDescent="0.25">
      <c r="A392" s="2"/>
      <c r="B392"/>
      <c r="J392"/>
    </row>
    <row r="393" spans="1:10" x14ac:dyDescent="0.25">
      <c r="A393" s="2"/>
      <c r="B393"/>
      <c r="J393"/>
    </row>
    <row r="394" spans="1:10" x14ac:dyDescent="0.25">
      <c r="A394" s="2"/>
      <c r="B394"/>
      <c r="J394"/>
    </row>
    <row r="395" spans="1:10" x14ac:dyDescent="0.25">
      <c r="A395" s="2"/>
      <c r="B395"/>
      <c r="J395"/>
    </row>
    <row r="396" spans="1:10" x14ac:dyDescent="0.25">
      <c r="A396" s="2"/>
      <c r="B396"/>
      <c r="J396"/>
    </row>
    <row r="397" spans="1:10" x14ac:dyDescent="0.25">
      <c r="A397" s="2"/>
      <c r="B397"/>
      <c r="J397"/>
    </row>
    <row r="398" spans="1:10" x14ac:dyDescent="0.25">
      <c r="A398" s="2"/>
      <c r="B398"/>
      <c r="J398"/>
    </row>
    <row r="399" spans="1:10" x14ac:dyDescent="0.25">
      <c r="A399" s="2"/>
      <c r="B399"/>
      <c r="J399"/>
    </row>
    <row r="400" spans="1:10" x14ac:dyDescent="0.25">
      <c r="A400" s="2"/>
      <c r="B400"/>
      <c r="J400"/>
    </row>
    <row r="401" spans="1:10" x14ac:dyDescent="0.25">
      <c r="A401" s="2"/>
      <c r="B401"/>
      <c r="J401"/>
    </row>
    <row r="402" spans="1:10" x14ac:dyDescent="0.25">
      <c r="A402" s="2"/>
      <c r="B402"/>
      <c r="J402"/>
    </row>
    <row r="403" spans="1:10" x14ac:dyDescent="0.25">
      <c r="A403" s="2"/>
      <c r="B403"/>
      <c r="J403"/>
    </row>
    <row r="404" spans="1:10" x14ac:dyDescent="0.25">
      <c r="A404" s="2"/>
      <c r="B404"/>
      <c r="J404"/>
    </row>
    <row r="405" spans="1:10" x14ac:dyDescent="0.25">
      <c r="A405" s="2"/>
      <c r="B405"/>
      <c r="J405"/>
    </row>
    <row r="406" spans="1:10" x14ac:dyDescent="0.25">
      <c r="A406" s="2"/>
      <c r="B406"/>
      <c r="J406"/>
    </row>
    <row r="407" spans="1:10" x14ac:dyDescent="0.25">
      <c r="A407" s="2"/>
      <c r="B407"/>
      <c r="J407"/>
    </row>
    <row r="408" spans="1:10" x14ac:dyDescent="0.25">
      <c r="A408" s="2"/>
      <c r="B408"/>
      <c r="J408"/>
    </row>
    <row r="409" spans="1:10" x14ac:dyDescent="0.25">
      <c r="A409" s="2"/>
      <c r="B409"/>
      <c r="J409"/>
    </row>
    <row r="410" spans="1:10" x14ac:dyDescent="0.25">
      <c r="A410" s="2"/>
      <c r="B410"/>
      <c r="J410"/>
    </row>
    <row r="411" spans="1:10" x14ac:dyDescent="0.25">
      <c r="A411" s="2"/>
      <c r="B411"/>
      <c r="J411"/>
    </row>
    <row r="412" spans="1:10" x14ac:dyDescent="0.25">
      <c r="A412" s="2"/>
      <c r="B412"/>
      <c r="J412"/>
    </row>
    <row r="413" spans="1:10" x14ac:dyDescent="0.25">
      <c r="A413" s="2"/>
      <c r="B413"/>
      <c r="J413"/>
    </row>
    <row r="414" spans="1:10" x14ac:dyDescent="0.25">
      <c r="A414" s="2"/>
      <c r="B414"/>
      <c r="J414"/>
    </row>
    <row r="415" spans="1:10" x14ac:dyDescent="0.25">
      <c r="A415" s="2"/>
      <c r="B415"/>
      <c r="J415"/>
    </row>
    <row r="416" spans="1:10" x14ac:dyDescent="0.25">
      <c r="A416" s="2"/>
      <c r="B416"/>
      <c r="J416"/>
    </row>
    <row r="417" spans="1:10" x14ac:dyDescent="0.25">
      <c r="A417" s="2"/>
      <c r="B417"/>
      <c r="J417"/>
    </row>
    <row r="418" spans="1:10" x14ac:dyDescent="0.25">
      <c r="A418" s="2"/>
      <c r="B418"/>
      <c r="J418"/>
    </row>
    <row r="419" spans="1:10" x14ac:dyDescent="0.25">
      <c r="A419" s="2"/>
      <c r="B419"/>
      <c r="J419"/>
    </row>
    <row r="420" spans="1:10" x14ac:dyDescent="0.25">
      <c r="A420" s="2"/>
      <c r="B420"/>
      <c r="J420"/>
    </row>
    <row r="421" spans="1:10" x14ac:dyDescent="0.25">
      <c r="A421" s="2"/>
      <c r="B421"/>
      <c r="J421"/>
    </row>
    <row r="422" spans="1:10" x14ac:dyDescent="0.25">
      <c r="A422" s="2"/>
      <c r="B422"/>
      <c r="J422"/>
    </row>
    <row r="423" spans="1:10" x14ac:dyDescent="0.25">
      <c r="A423" s="2"/>
      <c r="B423"/>
      <c r="J423"/>
    </row>
    <row r="424" spans="1:10" x14ac:dyDescent="0.25">
      <c r="A424" s="2"/>
      <c r="B424"/>
      <c r="J424"/>
    </row>
    <row r="425" spans="1:10" x14ac:dyDescent="0.25">
      <c r="A425" s="2"/>
      <c r="B425"/>
      <c r="J425"/>
    </row>
    <row r="426" spans="1:10" x14ac:dyDescent="0.25">
      <c r="A426" s="2"/>
      <c r="B426"/>
      <c r="J426"/>
    </row>
    <row r="427" spans="1:10" x14ac:dyDescent="0.25">
      <c r="A427" s="2"/>
      <c r="B427"/>
      <c r="J427"/>
    </row>
    <row r="428" spans="1:10" x14ac:dyDescent="0.25">
      <c r="A428" s="2"/>
      <c r="B428"/>
      <c r="J428"/>
    </row>
    <row r="429" spans="1:10" x14ac:dyDescent="0.25">
      <c r="A429" s="2"/>
      <c r="B429"/>
      <c r="J429"/>
    </row>
    <row r="430" spans="1:10" x14ac:dyDescent="0.25">
      <c r="A430" s="2"/>
      <c r="B430"/>
      <c r="J430"/>
    </row>
    <row r="431" spans="1:10" x14ac:dyDescent="0.25">
      <c r="A431" s="2"/>
      <c r="B431"/>
      <c r="J431"/>
    </row>
    <row r="432" spans="1:10" x14ac:dyDescent="0.25">
      <c r="A432" s="2"/>
      <c r="B432"/>
      <c r="J432"/>
    </row>
    <row r="433" spans="1:10" x14ac:dyDescent="0.25">
      <c r="A433" s="2"/>
      <c r="B433"/>
      <c r="J433"/>
    </row>
    <row r="434" spans="1:10" x14ac:dyDescent="0.25">
      <c r="A434" s="2"/>
      <c r="B434"/>
      <c r="J434"/>
    </row>
    <row r="435" spans="1:10" x14ac:dyDescent="0.25">
      <c r="A435" s="2"/>
      <c r="B435"/>
      <c r="J435"/>
    </row>
    <row r="436" spans="1:10" x14ac:dyDescent="0.25">
      <c r="A436" s="2"/>
      <c r="B436"/>
      <c r="J436"/>
    </row>
    <row r="437" spans="1:10" x14ac:dyDescent="0.25">
      <c r="A437" s="2"/>
      <c r="B437"/>
      <c r="J437"/>
    </row>
    <row r="438" spans="1:10" x14ac:dyDescent="0.25">
      <c r="A438" s="2"/>
      <c r="B438"/>
      <c r="J438"/>
    </row>
    <row r="439" spans="1:10" x14ac:dyDescent="0.25">
      <c r="A439" s="2"/>
      <c r="B439"/>
      <c r="J439"/>
    </row>
    <row r="440" spans="1:10" x14ac:dyDescent="0.25">
      <c r="A440" s="2"/>
      <c r="B440"/>
      <c r="J440"/>
    </row>
    <row r="441" spans="1:10" x14ac:dyDescent="0.25">
      <c r="A441" s="2"/>
      <c r="B441"/>
      <c r="J441"/>
    </row>
    <row r="442" spans="1:10" x14ac:dyDescent="0.25">
      <c r="A442" s="2"/>
      <c r="B442"/>
      <c r="J442"/>
    </row>
    <row r="443" spans="1:10" x14ac:dyDescent="0.25">
      <c r="A443" s="2"/>
      <c r="B443"/>
      <c r="J443"/>
    </row>
    <row r="444" spans="1:10" x14ac:dyDescent="0.25">
      <c r="A444" s="2"/>
      <c r="B444"/>
      <c r="J444"/>
    </row>
    <row r="445" spans="1:10" x14ac:dyDescent="0.25">
      <c r="A445" s="2"/>
      <c r="B445"/>
      <c r="J445"/>
    </row>
    <row r="446" spans="1:10" x14ac:dyDescent="0.25">
      <c r="A446" s="2"/>
      <c r="B446"/>
      <c r="J446"/>
    </row>
    <row r="447" spans="1:10" x14ac:dyDescent="0.25">
      <c r="A447" s="2"/>
      <c r="B447"/>
      <c r="J447"/>
    </row>
    <row r="448" spans="1:10" x14ac:dyDescent="0.25">
      <c r="A448" s="2"/>
      <c r="B448"/>
      <c r="J448"/>
    </row>
    <row r="449" spans="1:10" x14ac:dyDescent="0.25">
      <c r="A449" s="2"/>
      <c r="B449"/>
      <c r="J449"/>
    </row>
    <row r="450" spans="1:10" x14ac:dyDescent="0.25">
      <c r="A450" s="2"/>
      <c r="B450"/>
      <c r="J450"/>
    </row>
    <row r="451" spans="1:10" x14ac:dyDescent="0.25">
      <c r="A451" s="2"/>
      <c r="B451"/>
      <c r="J451"/>
    </row>
    <row r="452" spans="1:10" x14ac:dyDescent="0.25">
      <c r="A452" s="2"/>
      <c r="B452"/>
      <c r="J452"/>
    </row>
    <row r="453" spans="1:10" x14ac:dyDescent="0.25">
      <c r="A453" s="2"/>
      <c r="B453"/>
      <c r="J453"/>
    </row>
    <row r="454" spans="1:10" x14ac:dyDescent="0.25">
      <c r="A454" s="2"/>
      <c r="B454"/>
      <c r="J454"/>
    </row>
    <row r="455" spans="1:10" x14ac:dyDescent="0.25">
      <c r="A455" s="2"/>
      <c r="B455"/>
      <c r="J455"/>
    </row>
    <row r="456" spans="1:10" x14ac:dyDescent="0.25">
      <c r="A456" s="2"/>
      <c r="B456"/>
      <c r="J456"/>
    </row>
    <row r="457" spans="1:10" x14ac:dyDescent="0.25">
      <c r="A457" s="2"/>
      <c r="B457"/>
      <c r="J457"/>
    </row>
    <row r="458" spans="1:10" x14ac:dyDescent="0.25">
      <c r="A458" s="2"/>
      <c r="B458"/>
      <c r="J458"/>
    </row>
    <row r="459" spans="1:10" x14ac:dyDescent="0.25">
      <c r="A459" s="2"/>
      <c r="B459"/>
      <c r="J459"/>
    </row>
    <row r="460" spans="1:10" x14ac:dyDescent="0.25">
      <c r="A460" s="2"/>
      <c r="B460"/>
      <c r="J460"/>
    </row>
    <row r="461" spans="1:10" x14ac:dyDescent="0.25">
      <c r="A461" s="2"/>
      <c r="B461"/>
      <c r="J461"/>
    </row>
    <row r="462" spans="1:10" x14ac:dyDescent="0.25">
      <c r="A462" s="2"/>
      <c r="B462"/>
      <c r="J462"/>
    </row>
    <row r="463" spans="1:10" x14ac:dyDescent="0.25">
      <c r="A463" s="2"/>
      <c r="B463"/>
      <c r="J463"/>
    </row>
    <row r="464" spans="1:10" x14ac:dyDescent="0.25">
      <c r="A464" s="2"/>
      <c r="B464"/>
      <c r="J464"/>
    </row>
    <row r="465" spans="1:10" x14ac:dyDescent="0.25">
      <c r="A465" s="2"/>
      <c r="B465"/>
      <c r="J465"/>
    </row>
    <row r="466" spans="1:10" x14ac:dyDescent="0.25">
      <c r="A466" s="2"/>
      <c r="B466"/>
      <c r="J466"/>
    </row>
    <row r="467" spans="1:10" x14ac:dyDescent="0.25">
      <c r="A467" s="2"/>
      <c r="B467"/>
      <c r="J467"/>
    </row>
    <row r="468" spans="1:10" x14ac:dyDescent="0.25">
      <c r="A468" s="2"/>
      <c r="B468"/>
      <c r="J468"/>
    </row>
    <row r="469" spans="1:10" x14ac:dyDescent="0.25">
      <c r="A469" s="2"/>
      <c r="B469"/>
      <c r="J469"/>
    </row>
    <row r="470" spans="1:10" x14ac:dyDescent="0.25">
      <c r="A470" s="2"/>
      <c r="B470"/>
      <c r="J470"/>
    </row>
    <row r="471" spans="1:10" x14ac:dyDescent="0.25">
      <c r="A471" s="2"/>
      <c r="B471"/>
      <c r="J471"/>
    </row>
    <row r="472" spans="1:10" x14ac:dyDescent="0.25">
      <c r="A472" s="2"/>
      <c r="B472"/>
      <c r="J472"/>
    </row>
    <row r="473" spans="1:10" x14ac:dyDescent="0.25">
      <c r="A473" s="2"/>
      <c r="B473"/>
      <c r="J473"/>
    </row>
    <row r="474" spans="1:10" x14ac:dyDescent="0.25">
      <c r="A474" s="2"/>
      <c r="B474"/>
      <c r="J474"/>
    </row>
    <row r="475" spans="1:10" x14ac:dyDescent="0.25">
      <c r="A475" s="2"/>
      <c r="B475"/>
      <c r="J475"/>
    </row>
    <row r="476" spans="1:10" x14ac:dyDescent="0.25">
      <c r="A476" s="2"/>
      <c r="B476"/>
      <c r="J476"/>
    </row>
    <row r="477" spans="1:10" x14ac:dyDescent="0.25">
      <c r="A477" s="2"/>
      <c r="B477"/>
      <c r="J477"/>
    </row>
    <row r="478" spans="1:10" x14ac:dyDescent="0.25">
      <c r="A478" s="2"/>
      <c r="B478"/>
      <c r="J478"/>
    </row>
    <row r="479" spans="1:10" x14ac:dyDescent="0.25">
      <c r="A479" s="2"/>
      <c r="B479"/>
      <c r="J479"/>
    </row>
    <row r="480" spans="1:10" x14ac:dyDescent="0.25">
      <c r="A480" s="2"/>
      <c r="B480"/>
      <c r="J480"/>
    </row>
    <row r="481" spans="1:10" x14ac:dyDescent="0.25">
      <c r="A481" s="2"/>
      <c r="B481"/>
      <c r="J481"/>
    </row>
    <row r="482" spans="1:10" x14ac:dyDescent="0.25">
      <c r="A482" s="2"/>
      <c r="B482"/>
      <c r="J482"/>
    </row>
    <row r="483" spans="1:10" x14ac:dyDescent="0.25">
      <c r="A483" s="2"/>
      <c r="B483"/>
      <c r="J483"/>
    </row>
    <row r="484" spans="1:10" x14ac:dyDescent="0.25">
      <c r="A484" s="2"/>
      <c r="B484"/>
      <c r="J484"/>
    </row>
    <row r="485" spans="1:10" x14ac:dyDescent="0.25">
      <c r="A485" s="2"/>
      <c r="B485"/>
      <c r="J485"/>
    </row>
    <row r="486" spans="1:10" x14ac:dyDescent="0.25">
      <c r="A486" s="2"/>
      <c r="B486"/>
      <c r="J486"/>
    </row>
    <row r="487" spans="1:10" x14ac:dyDescent="0.25">
      <c r="A487" s="2"/>
      <c r="B487"/>
      <c r="J487"/>
    </row>
    <row r="488" spans="1:10" x14ac:dyDescent="0.25">
      <c r="A488" s="2"/>
      <c r="B488"/>
      <c r="J488"/>
    </row>
    <row r="489" spans="1:10" x14ac:dyDescent="0.25">
      <c r="A489" s="2"/>
      <c r="B489"/>
      <c r="J489"/>
    </row>
    <row r="490" spans="1:10" x14ac:dyDescent="0.25">
      <c r="A490" s="2"/>
      <c r="B490"/>
      <c r="J490"/>
    </row>
    <row r="491" spans="1:10" x14ac:dyDescent="0.25">
      <c r="A491" s="2"/>
      <c r="B491"/>
      <c r="J491"/>
    </row>
    <row r="492" spans="1:10" x14ac:dyDescent="0.25">
      <c r="A492" s="2"/>
      <c r="B492"/>
      <c r="J492"/>
    </row>
    <row r="493" spans="1:10" x14ac:dyDescent="0.25">
      <c r="A493" s="2"/>
      <c r="B493"/>
      <c r="J493"/>
    </row>
    <row r="494" spans="1:10" x14ac:dyDescent="0.25">
      <c r="A494" s="2"/>
      <c r="B494"/>
      <c r="J494"/>
    </row>
    <row r="495" spans="1:10" x14ac:dyDescent="0.25">
      <c r="A495" s="2"/>
      <c r="B495"/>
      <c r="J495"/>
    </row>
    <row r="496" spans="1:10" x14ac:dyDescent="0.25">
      <c r="A496" s="2"/>
      <c r="B496"/>
      <c r="J496"/>
    </row>
    <row r="497" spans="1:10" x14ac:dyDescent="0.25">
      <c r="A497" s="2"/>
      <c r="B497"/>
      <c r="J497"/>
    </row>
    <row r="498" spans="1:10" x14ac:dyDescent="0.25">
      <c r="A498" s="2"/>
      <c r="B498"/>
      <c r="J498"/>
    </row>
    <row r="499" spans="1:10" x14ac:dyDescent="0.25">
      <c r="A499" s="2"/>
      <c r="B499"/>
      <c r="J499"/>
    </row>
    <row r="500" spans="1:10" x14ac:dyDescent="0.25">
      <c r="A500" s="2"/>
      <c r="B500"/>
      <c r="J500"/>
    </row>
    <row r="501" spans="1:10" x14ac:dyDescent="0.25">
      <c r="A501" s="2"/>
      <c r="B501"/>
      <c r="J501"/>
    </row>
    <row r="502" spans="1:10" x14ac:dyDescent="0.25">
      <c r="A502" s="2"/>
      <c r="B502"/>
      <c r="J502"/>
    </row>
    <row r="503" spans="1:10" x14ac:dyDescent="0.25">
      <c r="A503" s="2"/>
      <c r="B503"/>
      <c r="J503"/>
    </row>
    <row r="504" spans="1:10" x14ac:dyDescent="0.25">
      <c r="A504" s="2"/>
      <c r="B504"/>
      <c r="J504"/>
    </row>
    <row r="505" spans="1:10" x14ac:dyDescent="0.25">
      <c r="A505" s="2"/>
      <c r="B505"/>
      <c r="J505"/>
    </row>
    <row r="506" spans="1:10" x14ac:dyDescent="0.25">
      <c r="A506" s="2"/>
      <c r="B506"/>
      <c r="J506"/>
    </row>
    <row r="507" spans="1:10" x14ac:dyDescent="0.25">
      <c r="A507" s="2"/>
      <c r="B507"/>
      <c r="J507"/>
    </row>
    <row r="508" spans="1:10" x14ac:dyDescent="0.25">
      <c r="A508" s="2"/>
      <c r="B508"/>
      <c r="J508"/>
    </row>
    <row r="509" spans="1:10" x14ac:dyDescent="0.25">
      <c r="A509" s="2"/>
      <c r="B509"/>
      <c r="J509"/>
    </row>
    <row r="510" spans="1:10" x14ac:dyDescent="0.25">
      <c r="A510" s="2"/>
      <c r="B510"/>
      <c r="J510"/>
    </row>
    <row r="511" spans="1:10" x14ac:dyDescent="0.25">
      <c r="A511" s="2"/>
      <c r="B511"/>
      <c r="J511"/>
    </row>
    <row r="512" spans="1:10" x14ac:dyDescent="0.25">
      <c r="A512" s="2"/>
      <c r="B512"/>
      <c r="J512"/>
    </row>
    <row r="513" spans="1:10" x14ac:dyDescent="0.25">
      <c r="A513" s="2"/>
      <c r="B513"/>
      <c r="J513"/>
    </row>
    <row r="514" spans="1:10" x14ac:dyDescent="0.25">
      <c r="A514" s="2"/>
      <c r="B514"/>
      <c r="J514"/>
    </row>
    <row r="515" spans="1:10" x14ac:dyDescent="0.25">
      <c r="A515" s="2"/>
      <c r="B515"/>
      <c r="J515"/>
    </row>
    <row r="516" spans="1:10" x14ac:dyDescent="0.25">
      <c r="A516" s="2"/>
      <c r="B516"/>
      <c r="J516"/>
    </row>
    <row r="517" spans="1:10" x14ac:dyDescent="0.25">
      <c r="A517" s="2"/>
      <c r="B517"/>
      <c r="J517"/>
    </row>
    <row r="518" spans="1:10" x14ac:dyDescent="0.25">
      <c r="A518" s="2"/>
      <c r="B518"/>
      <c r="J518"/>
    </row>
    <row r="519" spans="1:10" x14ac:dyDescent="0.25">
      <c r="A519" s="2"/>
      <c r="B519"/>
      <c r="J519"/>
    </row>
    <row r="520" spans="1:10" x14ac:dyDescent="0.25">
      <c r="A520" s="2"/>
      <c r="B520"/>
      <c r="J520"/>
    </row>
    <row r="521" spans="1:10" x14ac:dyDescent="0.25">
      <c r="A521" s="2"/>
      <c r="B521"/>
      <c r="J521"/>
    </row>
    <row r="522" spans="1:10" x14ac:dyDescent="0.25">
      <c r="A522" s="2"/>
      <c r="B522"/>
      <c r="J522"/>
    </row>
    <row r="523" spans="1:10" x14ac:dyDescent="0.25">
      <c r="A523" s="2"/>
      <c r="B523"/>
      <c r="J523"/>
    </row>
    <row r="524" spans="1:10" x14ac:dyDescent="0.25">
      <c r="A524" s="2"/>
      <c r="B524"/>
      <c r="J524"/>
    </row>
    <row r="525" spans="1:10" x14ac:dyDescent="0.25">
      <c r="A525" s="2"/>
      <c r="B525"/>
      <c r="J525"/>
    </row>
    <row r="526" spans="1:10" x14ac:dyDescent="0.25">
      <c r="A526" s="2"/>
      <c r="B526"/>
      <c r="J526"/>
    </row>
    <row r="527" spans="1:10" x14ac:dyDescent="0.25">
      <c r="A527" s="2"/>
      <c r="B527"/>
      <c r="J527"/>
    </row>
    <row r="528" spans="1:10" x14ac:dyDescent="0.25">
      <c r="A528" s="2"/>
      <c r="B528"/>
      <c r="J528"/>
    </row>
    <row r="529" spans="1:10" x14ac:dyDescent="0.25">
      <c r="A529" s="2"/>
      <c r="B529"/>
      <c r="J529"/>
    </row>
    <row r="530" spans="1:10" x14ac:dyDescent="0.25">
      <c r="A530" s="2"/>
      <c r="B530"/>
      <c r="J530"/>
    </row>
    <row r="531" spans="1:10" x14ac:dyDescent="0.25">
      <c r="A531" s="2"/>
      <c r="B531"/>
      <c r="J531"/>
    </row>
    <row r="532" spans="1:10" x14ac:dyDescent="0.25">
      <c r="A532" s="2"/>
      <c r="B532"/>
      <c r="J532"/>
    </row>
    <row r="533" spans="1:10" x14ac:dyDescent="0.25">
      <c r="A533" s="2"/>
      <c r="B533"/>
      <c r="J533"/>
    </row>
    <row r="534" spans="1:10" x14ac:dyDescent="0.25">
      <c r="A534" s="2"/>
      <c r="B534"/>
      <c r="J534"/>
    </row>
    <row r="535" spans="1:10" x14ac:dyDescent="0.25">
      <c r="A535" s="2"/>
      <c r="B535"/>
      <c r="J535"/>
    </row>
    <row r="536" spans="1:10" x14ac:dyDescent="0.25">
      <c r="A536" s="2"/>
      <c r="B536"/>
      <c r="J536"/>
    </row>
    <row r="537" spans="1:10" x14ac:dyDescent="0.25">
      <c r="A537" s="2"/>
      <c r="B537"/>
      <c r="J537"/>
    </row>
    <row r="538" spans="1:10" x14ac:dyDescent="0.25">
      <c r="A538" s="2"/>
      <c r="B538"/>
      <c r="J538"/>
    </row>
    <row r="539" spans="1:10" x14ac:dyDescent="0.25">
      <c r="A539" s="2"/>
      <c r="B539"/>
      <c r="J539"/>
    </row>
    <row r="540" spans="1:10" x14ac:dyDescent="0.25">
      <c r="A540" s="2"/>
      <c r="B540"/>
      <c r="J540"/>
    </row>
    <row r="541" spans="1:10" x14ac:dyDescent="0.25">
      <c r="A541" s="2"/>
      <c r="B541"/>
      <c r="J541"/>
    </row>
    <row r="542" spans="1:10" x14ac:dyDescent="0.25">
      <c r="A542" s="2"/>
      <c r="B542"/>
      <c r="J542"/>
    </row>
    <row r="543" spans="1:10" x14ac:dyDescent="0.25">
      <c r="A543" s="2"/>
      <c r="B543"/>
      <c r="J543"/>
    </row>
    <row r="544" spans="1:10" x14ac:dyDescent="0.25">
      <c r="A544" s="2"/>
      <c r="B544"/>
      <c r="J544"/>
    </row>
    <row r="545" spans="1:10" x14ac:dyDescent="0.25">
      <c r="A545" s="2"/>
      <c r="B545"/>
      <c r="J545"/>
    </row>
    <row r="546" spans="1:10" x14ac:dyDescent="0.25">
      <c r="A546" s="2"/>
      <c r="B546"/>
      <c r="J546"/>
    </row>
    <row r="547" spans="1:10" x14ac:dyDescent="0.25">
      <c r="A547" s="2"/>
      <c r="B547"/>
      <c r="J547"/>
    </row>
    <row r="548" spans="1:10" x14ac:dyDescent="0.25">
      <c r="A548" s="2"/>
      <c r="B548"/>
      <c r="J548"/>
    </row>
  </sheetData>
  <autoFilter ref="A1:CX76" xr:uid="{1A10B6A8-152E-483C-B760-F2B0814AA464}"/>
  <phoneticPr fontId="1" type="noConversion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2"/>
  <sheetViews>
    <sheetView workbookViewId="0">
      <selection activeCell="A14" sqref="A14"/>
    </sheetView>
  </sheetViews>
  <sheetFormatPr baseColWidth="10" defaultRowHeight="15" x14ac:dyDescent="0.25"/>
  <cols>
    <col min="1" max="1" width="21.28515625" customWidth="1"/>
  </cols>
  <sheetData>
    <row r="1" spans="1:7" x14ac:dyDescent="0.25">
      <c r="A1" t="s">
        <v>7</v>
      </c>
      <c r="C1" t="s">
        <v>1</v>
      </c>
      <c r="E1" t="s">
        <v>5</v>
      </c>
      <c r="G1" t="s">
        <v>14</v>
      </c>
    </row>
    <row r="2" spans="1:7" x14ac:dyDescent="0.25">
      <c r="A2" t="s">
        <v>11</v>
      </c>
      <c r="C2" t="s">
        <v>8</v>
      </c>
      <c r="E2" t="s">
        <v>83</v>
      </c>
      <c r="G2" t="s">
        <v>15</v>
      </c>
    </row>
    <row r="3" spans="1:7" x14ac:dyDescent="0.25">
      <c r="A3" s="1" t="s">
        <v>12</v>
      </c>
      <c r="C3" t="s">
        <v>9</v>
      </c>
      <c r="E3" t="s">
        <v>84</v>
      </c>
      <c r="G3" t="s">
        <v>164</v>
      </c>
    </row>
    <row r="4" spans="1:7" x14ac:dyDescent="0.25">
      <c r="A4" s="1" t="s">
        <v>13</v>
      </c>
      <c r="C4" t="s">
        <v>10</v>
      </c>
      <c r="E4" t="s">
        <v>85</v>
      </c>
      <c r="G4" t="s">
        <v>16</v>
      </c>
    </row>
    <row r="5" spans="1:7" x14ac:dyDescent="0.25">
      <c r="A5" s="1" t="s">
        <v>88</v>
      </c>
      <c r="E5" t="s">
        <v>86</v>
      </c>
      <c r="G5" t="s">
        <v>17</v>
      </c>
    </row>
    <row r="6" spans="1:7" x14ac:dyDescent="0.25">
      <c r="A6" s="1" t="s">
        <v>89</v>
      </c>
    </row>
    <row r="7" spans="1:7" x14ac:dyDescent="0.25">
      <c r="A7" s="1" t="s">
        <v>90</v>
      </c>
    </row>
    <row r="8" spans="1:7" x14ac:dyDescent="0.25">
      <c r="A8" s="1" t="s">
        <v>91</v>
      </c>
    </row>
    <row r="9" spans="1:7" x14ac:dyDescent="0.25">
      <c r="A9" t="s">
        <v>152</v>
      </c>
    </row>
    <row r="10" spans="1:7" x14ac:dyDescent="0.25">
      <c r="A10" s="82" t="s">
        <v>149</v>
      </c>
    </row>
    <row r="11" spans="1:7" x14ac:dyDescent="0.25">
      <c r="A11" t="s">
        <v>142</v>
      </c>
    </row>
    <row r="12" spans="1:7" x14ac:dyDescent="0.25">
      <c r="A12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F71D4-895D-48DC-96E4-E12C988EF546}">
  <sheetPr>
    <pageSetUpPr fitToPage="1"/>
  </sheetPr>
  <dimension ref="A1:I72"/>
  <sheetViews>
    <sheetView showGridLines="0" view="pageBreakPreview" topLeftCell="A49" zoomScale="60" zoomScaleNormal="100" workbookViewId="0">
      <selection activeCell="D62" sqref="D62"/>
    </sheetView>
  </sheetViews>
  <sheetFormatPr baseColWidth="10" defaultRowHeight="15" x14ac:dyDescent="0.25"/>
  <cols>
    <col min="1" max="1" width="38.7109375" style="4" customWidth="1"/>
    <col min="2" max="2" width="43.7109375" style="4" customWidth="1"/>
    <col min="3" max="3" width="25.7109375" style="108" customWidth="1"/>
    <col min="4" max="4" width="31.5703125" style="4" customWidth="1"/>
    <col min="5" max="5" width="40.42578125" style="4" customWidth="1"/>
    <col min="6" max="6" width="24.42578125" style="4" customWidth="1"/>
    <col min="7" max="7" width="23.28515625" style="4" customWidth="1"/>
    <col min="8" max="8" width="34" style="4" customWidth="1"/>
    <col min="9" max="9" width="84.85546875" style="4" customWidth="1"/>
    <col min="10" max="16384" width="11.42578125" style="4"/>
  </cols>
  <sheetData>
    <row r="1" spans="1:9" ht="15.75" thickBot="1" x14ac:dyDescent="0.3"/>
    <row r="2" spans="1:9" ht="93" thickBot="1" x14ac:dyDescent="0.3">
      <c r="A2" s="359" t="s">
        <v>34</v>
      </c>
      <c r="B2" s="360"/>
      <c r="C2" s="360"/>
      <c r="D2" s="360"/>
      <c r="E2" s="360"/>
      <c r="F2" s="360"/>
      <c r="G2" s="360"/>
      <c r="H2" s="360"/>
      <c r="I2" s="364"/>
    </row>
    <row r="3" spans="1:9" ht="36" x14ac:dyDescent="0.25">
      <c r="A3" s="6"/>
      <c r="B3" s="6"/>
      <c r="C3" s="109"/>
      <c r="D3" s="6"/>
      <c r="E3" s="6"/>
      <c r="F3" s="6"/>
      <c r="G3" s="6"/>
      <c r="H3" s="6"/>
      <c r="I3" s="6"/>
    </row>
    <row r="4" spans="1:9" ht="36" x14ac:dyDescent="0.25">
      <c r="A4" s="361" t="s">
        <v>106</v>
      </c>
      <c r="B4" s="361"/>
      <c r="C4" s="361"/>
      <c r="D4" s="361"/>
      <c r="E4" s="361"/>
      <c r="F4" s="361"/>
      <c r="G4" s="361"/>
      <c r="H4" s="361"/>
      <c r="I4" s="361"/>
    </row>
    <row r="5" spans="1:9" ht="36" x14ac:dyDescent="0.25">
      <c r="A5" s="6"/>
      <c r="B5" s="6"/>
      <c r="C5" s="109"/>
      <c r="D5" s="6"/>
      <c r="E5" s="6"/>
      <c r="F5" s="6"/>
      <c r="G5" s="6"/>
      <c r="H5" s="6"/>
      <c r="I5" s="6"/>
    </row>
    <row r="6" spans="1:9" ht="36" x14ac:dyDescent="0.25">
      <c r="A6" s="362" t="s">
        <v>35</v>
      </c>
      <c r="B6" s="362"/>
      <c r="C6" s="362"/>
      <c r="D6" s="362"/>
      <c r="E6" s="362"/>
      <c r="F6" s="362"/>
      <c r="G6" s="362"/>
      <c r="H6" s="362"/>
      <c r="I6" s="362"/>
    </row>
    <row r="7" spans="1:9" ht="36" x14ac:dyDescent="0.25">
      <c r="A7" s="362" t="s">
        <v>53</v>
      </c>
      <c r="B7" s="362"/>
      <c r="C7" s="362"/>
      <c r="D7" s="362"/>
      <c r="E7" s="362"/>
      <c r="F7" s="362"/>
      <c r="G7" s="362"/>
      <c r="H7" s="362"/>
      <c r="I7" s="362"/>
    </row>
    <row r="8" spans="1:9" ht="36" x14ac:dyDescent="0.25">
      <c r="A8" s="6"/>
      <c r="B8" s="6"/>
      <c r="C8" s="109"/>
      <c r="D8" s="6"/>
      <c r="E8" s="6"/>
      <c r="F8" s="6"/>
      <c r="G8" s="6"/>
      <c r="H8" s="6"/>
      <c r="I8" s="6"/>
    </row>
    <row r="9" spans="1:9" ht="36" x14ac:dyDescent="0.25">
      <c r="A9" s="6"/>
      <c r="B9" s="6"/>
      <c r="C9" s="109"/>
      <c r="D9" s="6"/>
      <c r="E9" s="6"/>
      <c r="F9" s="6"/>
      <c r="G9" s="6"/>
      <c r="H9" s="6"/>
      <c r="I9" s="6"/>
    </row>
    <row r="10" spans="1:9" ht="57.75" customHeight="1" x14ac:dyDescent="0.25">
      <c r="A10" s="6" t="s">
        <v>36</v>
      </c>
      <c r="B10" s="357"/>
      <c r="C10" s="363"/>
      <c r="D10" s="6"/>
      <c r="E10" s="6" t="s">
        <v>56</v>
      </c>
      <c r="F10" s="6"/>
      <c r="G10" s="357"/>
      <c r="H10" s="358"/>
      <c r="I10" s="363"/>
    </row>
    <row r="11" spans="1:9" ht="57.75" customHeight="1" x14ac:dyDescent="0.25">
      <c r="A11" s="6"/>
      <c r="B11" s="6"/>
      <c r="C11" s="109"/>
      <c r="D11" s="6"/>
      <c r="E11" s="6"/>
      <c r="F11" s="6"/>
      <c r="G11" s="6"/>
      <c r="H11" s="6"/>
      <c r="I11" s="6"/>
    </row>
    <row r="12" spans="1:9" ht="57.75" customHeight="1" x14ac:dyDescent="0.25">
      <c r="A12" s="6" t="s">
        <v>54</v>
      </c>
      <c r="B12" s="355"/>
      <c r="C12" s="356"/>
      <c r="D12" s="6"/>
      <c r="E12" s="6" t="s">
        <v>40</v>
      </c>
      <c r="F12" s="6"/>
      <c r="G12" s="357"/>
      <c r="H12" s="358"/>
      <c r="I12" s="363"/>
    </row>
    <row r="13" spans="1:9" ht="36" x14ac:dyDescent="0.25">
      <c r="A13" s="6"/>
      <c r="B13" s="6"/>
      <c r="C13" s="109"/>
      <c r="D13" s="6"/>
      <c r="E13" s="6"/>
      <c r="F13" s="6"/>
      <c r="G13" s="6"/>
      <c r="H13" s="6"/>
      <c r="I13" s="6"/>
    </row>
    <row r="14" spans="1:9" ht="36" x14ac:dyDescent="0.25">
      <c r="A14" s="6"/>
      <c r="B14" s="6"/>
      <c r="C14" s="109"/>
      <c r="D14" s="6"/>
      <c r="E14" s="6"/>
      <c r="F14" s="6"/>
      <c r="G14" s="6"/>
      <c r="H14" s="6"/>
      <c r="I14" s="6"/>
    </row>
    <row r="15" spans="1:9" ht="36" x14ac:dyDescent="0.25">
      <c r="A15" s="6"/>
      <c r="B15" s="6"/>
      <c r="C15" s="109"/>
      <c r="D15" s="6"/>
      <c r="E15" s="6"/>
      <c r="F15" s="6"/>
      <c r="G15" s="6"/>
      <c r="H15" s="6"/>
      <c r="I15" s="6"/>
    </row>
    <row r="16" spans="1:9" ht="108" customHeight="1" x14ac:dyDescent="0.25">
      <c r="A16" s="30" t="s">
        <v>37</v>
      </c>
      <c r="B16" s="30" t="s">
        <v>82</v>
      </c>
      <c r="C16" s="31" t="s">
        <v>31</v>
      </c>
      <c r="D16" s="31" t="s">
        <v>3</v>
      </c>
      <c r="E16" s="31" t="s">
        <v>57</v>
      </c>
      <c r="F16" s="30" t="s">
        <v>32</v>
      </c>
      <c r="G16" s="30" t="s">
        <v>55</v>
      </c>
      <c r="H16" s="32" t="s">
        <v>6</v>
      </c>
      <c r="I16" s="81" t="s">
        <v>102</v>
      </c>
    </row>
    <row r="17" spans="1:9" ht="30.75" customHeight="1" x14ac:dyDescent="0.25">
      <c r="A17" s="365" t="s">
        <v>87</v>
      </c>
      <c r="B17" s="365" t="s">
        <v>103</v>
      </c>
      <c r="C17" s="110">
        <v>123456</v>
      </c>
      <c r="D17" s="8" t="s">
        <v>38</v>
      </c>
      <c r="E17" s="8" t="s">
        <v>38</v>
      </c>
      <c r="F17" s="9">
        <v>2010</v>
      </c>
      <c r="G17" s="9" t="str">
        <f>IF(F17="","",IF(OR(F17=2007,F17=2008),"DH14",IF(OR(F17=2009,F17=2010),"DH12","DH10")))</f>
        <v>DH12</v>
      </c>
      <c r="H17" s="9">
        <v>1000000</v>
      </c>
      <c r="I17" s="10">
        <v>20</v>
      </c>
    </row>
    <row r="18" spans="1:9" ht="30.75" customHeight="1" x14ac:dyDescent="0.25">
      <c r="A18" s="365"/>
      <c r="B18" s="365"/>
      <c r="C18" s="110">
        <v>789456</v>
      </c>
      <c r="D18" s="8" t="s">
        <v>39</v>
      </c>
      <c r="E18" s="8" t="s">
        <v>39</v>
      </c>
      <c r="F18" s="9">
        <v>2010</v>
      </c>
      <c r="G18" s="9" t="str">
        <f>IF(F18="","",IF(OR(F18=2007,F18=2008),"DH14",IF(OR(F18=2009,F18=2010),"DH12","DH10")))</f>
        <v>DH12</v>
      </c>
      <c r="H18" s="9">
        <v>2000000</v>
      </c>
      <c r="I18" s="10">
        <v>20</v>
      </c>
    </row>
    <row r="19" spans="1:9" ht="48" customHeight="1" x14ac:dyDescent="0.25">
      <c r="A19" s="366"/>
      <c r="B19" s="367"/>
      <c r="C19" s="111"/>
      <c r="D19" s="11"/>
      <c r="E19" s="11"/>
      <c r="F19" s="12"/>
      <c r="G19" s="12" t="str">
        <f>IF(F19="","",IF(OR(F19=2007,F19=2008),"DH14",IF(OR(F19=2009,F19=2010),"DH12","DH10")))</f>
        <v/>
      </c>
      <c r="H19" s="12"/>
      <c r="I19" s="13"/>
    </row>
    <row r="20" spans="1:9" ht="48" customHeight="1" x14ac:dyDescent="0.25">
      <c r="A20" s="366"/>
      <c r="B20" s="368"/>
      <c r="C20" s="111"/>
      <c r="D20" s="11"/>
      <c r="E20" s="11"/>
      <c r="F20" s="12"/>
      <c r="G20" s="12" t="str">
        <f t="shared" ref="G20:G42" si="0">IF(F20="","",IF(OR(F20=2007,F20=2008),"DH14",IF(OR(F20=2009,F20=2010),"DH12","DH10")))</f>
        <v/>
      </c>
      <c r="H20" s="12"/>
      <c r="I20" s="13"/>
    </row>
    <row r="21" spans="1:9" ht="48" customHeight="1" x14ac:dyDescent="0.25">
      <c r="A21" s="366"/>
      <c r="B21" s="367"/>
      <c r="C21" s="111"/>
      <c r="D21" s="11"/>
      <c r="E21" s="11"/>
      <c r="F21" s="12"/>
      <c r="G21" s="12" t="str">
        <f t="shared" si="0"/>
        <v/>
      </c>
      <c r="H21" s="12"/>
      <c r="I21" s="13"/>
    </row>
    <row r="22" spans="1:9" ht="48" customHeight="1" x14ac:dyDescent="0.25">
      <c r="A22" s="366"/>
      <c r="B22" s="368"/>
      <c r="C22" s="111"/>
      <c r="D22" s="11"/>
      <c r="E22" s="11"/>
      <c r="F22" s="12"/>
      <c r="G22" s="12" t="str">
        <f t="shared" si="0"/>
        <v/>
      </c>
      <c r="H22" s="12"/>
      <c r="I22" s="13"/>
    </row>
    <row r="23" spans="1:9" ht="48" customHeight="1" x14ac:dyDescent="0.25">
      <c r="A23" s="366"/>
      <c r="B23" s="367"/>
      <c r="C23" s="111"/>
      <c r="D23" s="11"/>
      <c r="E23" s="11"/>
      <c r="F23" s="12"/>
      <c r="G23" s="12" t="str">
        <f t="shared" si="0"/>
        <v/>
      </c>
      <c r="H23" s="12"/>
      <c r="I23" s="13"/>
    </row>
    <row r="24" spans="1:9" ht="48" customHeight="1" x14ac:dyDescent="0.25">
      <c r="A24" s="366"/>
      <c r="B24" s="368"/>
      <c r="C24" s="111"/>
      <c r="D24" s="11"/>
      <c r="E24" s="11"/>
      <c r="F24" s="12"/>
      <c r="G24" s="12" t="str">
        <f t="shared" si="0"/>
        <v/>
      </c>
      <c r="H24" s="12"/>
      <c r="I24" s="13"/>
    </row>
    <row r="25" spans="1:9" ht="48" customHeight="1" x14ac:dyDescent="0.25">
      <c r="A25" s="366"/>
      <c r="B25" s="367"/>
      <c r="C25" s="111"/>
      <c r="D25" s="11"/>
      <c r="E25" s="11"/>
      <c r="F25" s="12"/>
      <c r="G25" s="12" t="str">
        <f t="shared" si="0"/>
        <v/>
      </c>
      <c r="H25" s="12"/>
      <c r="I25" s="13"/>
    </row>
    <row r="26" spans="1:9" ht="48" customHeight="1" x14ac:dyDescent="0.25">
      <c r="A26" s="366"/>
      <c r="B26" s="368"/>
      <c r="C26" s="111"/>
      <c r="D26" s="11"/>
      <c r="E26" s="11"/>
      <c r="F26" s="12"/>
      <c r="G26" s="12" t="str">
        <f t="shared" si="0"/>
        <v/>
      </c>
      <c r="H26" s="12"/>
      <c r="I26" s="13"/>
    </row>
    <row r="27" spans="1:9" ht="48" customHeight="1" x14ac:dyDescent="0.25">
      <c r="A27" s="366"/>
      <c r="B27" s="367"/>
      <c r="C27" s="111"/>
      <c r="D27" s="11"/>
      <c r="E27" s="11"/>
      <c r="F27" s="12"/>
      <c r="G27" s="12" t="str">
        <f t="shared" si="0"/>
        <v/>
      </c>
      <c r="H27" s="12"/>
      <c r="I27" s="13"/>
    </row>
    <row r="28" spans="1:9" ht="48" customHeight="1" x14ac:dyDescent="0.25">
      <c r="A28" s="366"/>
      <c r="B28" s="368"/>
      <c r="C28" s="111"/>
      <c r="D28" s="11"/>
      <c r="E28" s="11"/>
      <c r="F28" s="12"/>
      <c r="G28" s="12" t="str">
        <f t="shared" si="0"/>
        <v/>
      </c>
      <c r="H28" s="12"/>
      <c r="I28" s="13"/>
    </row>
    <row r="29" spans="1:9" ht="48" customHeight="1" x14ac:dyDescent="0.25">
      <c r="A29" s="366"/>
      <c r="B29" s="367"/>
      <c r="C29" s="111"/>
      <c r="D29" s="11"/>
      <c r="E29" s="11"/>
      <c r="F29" s="12"/>
      <c r="G29" s="12" t="str">
        <f t="shared" si="0"/>
        <v/>
      </c>
      <c r="H29" s="12"/>
      <c r="I29" s="13"/>
    </row>
    <row r="30" spans="1:9" ht="48" customHeight="1" x14ac:dyDescent="0.25">
      <c r="A30" s="366"/>
      <c r="B30" s="368"/>
      <c r="C30" s="111"/>
      <c r="D30" s="11"/>
      <c r="E30" s="11"/>
      <c r="F30" s="12"/>
      <c r="G30" s="12" t="str">
        <f t="shared" si="0"/>
        <v/>
      </c>
      <c r="H30" s="12"/>
      <c r="I30" s="13"/>
    </row>
    <row r="31" spans="1:9" ht="48" customHeight="1" x14ac:dyDescent="0.25">
      <c r="A31" s="366"/>
      <c r="B31" s="367"/>
      <c r="C31" s="111"/>
      <c r="D31" s="11"/>
      <c r="E31" s="11"/>
      <c r="F31" s="12"/>
      <c r="G31" s="12" t="str">
        <f t="shared" si="0"/>
        <v/>
      </c>
      <c r="H31" s="12"/>
      <c r="I31" s="13"/>
    </row>
    <row r="32" spans="1:9" ht="48" customHeight="1" x14ac:dyDescent="0.25">
      <c r="A32" s="366"/>
      <c r="B32" s="368"/>
      <c r="C32" s="111"/>
      <c r="D32" s="11"/>
      <c r="E32" s="11"/>
      <c r="F32" s="12"/>
      <c r="G32" s="12" t="str">
        <f t="shared" si="0"/>
        <v/>
      </c>
      <c r="H32" s="12"/>
      <c r="I32" s="13"/>
    </row>
    <row r="33" spans="1:9" ht="48" customHeight="1" x14ac:dyDescent="0.25">
      <c r="A33" s="366"/>
      <c r="B33" s="367"/>
      <c r="C33" s="111"/>
      <c r="D33" s="11"/>
      <c r="E33" s="11"/>
      <c r="F33" s="12"/>
      <c r="G33" s="12" t="str">
        <f t="shared" si="0"/>
        <v/>
      </c>
      <c r="H33" s="12"/>
      <c r="I33" s="13"/>
    </row>
    <row r="34" spans="1:9" ht="48" customHeight="1" x14ac:dyDescent="0.25">
      <c r="A34" s="366"/>
      <c r="B34" s="368"/>
      <c r="C34" s="111"/>
      <c r="D34" s="11"/>
      <c r="E34" s="11"/>
      <c r="F34" s="12"/>
      <c r="G34" s="12" t="str">
        <f t="shared" si="0"/>
        <v/>
      </c>
      <c r="H34" s="12"/>
      <c r="I34" s="13"/>
    </row>
    <row r="35" spans="1:9" ht="48" customHeight="1" x14ac:dyDescent="0.25">
      <c r="A35" s="366"/>
      <c r="B35" s="367"/>
      <c r="C35" s="111"/>
      <c r="D35" s="11"/>
      <c r="E35" s="11"/>
      <c r="F35" s="12"/>
      <c r="G35" s="12" t="str">
        <f t="shared" si="0"/>
        <v/>
      </c>
      <c r="H35" s="12"/>
      <c r="I35" s="13"/>
    </row>
    <row r="36" spans="1:9" ht="48" customHeight="1" x14ac:dyDescent="0.25">
      <c r="A36" s="366"/>
      <c r="B36" s="368"/>
      <c r="C36" s="111"/>
      <c r="D36" s="11"/>
      <c r="E36" s="11"/>
      <c r="F36" s="12"/>
      <c r="G36" s="12" t="str">
        <f t="shared" si="0"/>
        <v/>
      </c>
      <c r="H36" s="12"/>
      <c r="I36" s="13"/>
    </row>
    <row r="37" spans="1:9" ht="48" customHeight="1" x14ac:dyDescent="0.25">
      <c r="A37" s="366"/>
      <c r="B37" s="367"/>
      <c r="C37" s="111"/>
      <c r="D37" s="11"/>
      <c r="E37" s="11"/>
      <c r="F37" s="12"/>
      <c r="G37" s="12" t="str">
        <f t="shared" si="0"/>
        <v/>
      </c>
      <c r="H37" s="12"/>
      <c r="I37" s="13"/>
    </row>
    <row r="38" spans="1:9" ht="48" customHeight="1" x14ac:dyDescent="0.25">
      <c r="A38" s="366"/>
      <c r="B38" s="368"/>
      <c r="C38" s="111"/>
      <c r="D38" s="11"/>
      <c r="E38" s="11"/>
      <c r="F38" s="12"/>
      <c r="G38" s="12" t="str">
        <f t="shared" si="0"/>
        <v/>
      </c>
      <c r="H38" s="12"/>
      <c r="I38" s="13"/>
    </row>
    <row r="39" spans="1:9" ht="48" customHeight="1" x14ac:dyDescent="0.25">
      <c r="A39" s="366"/>
      <c r="B39" s="367"/>
      <c r="C39" s="111"/>
      <c r="D39" s="11"/>
      <c r="E39" s="11"/>
      <c r="F39" s="12"/>
      <c r="G39" s="12" t="str">
        <f t="shared" si="0"/>
        <v/>
      </c>
      <c r="H39" s="12"/>
      <c r="I39" s="13"/>
    </row>
    <row r="40" spans="1:9" ht="48" customHeight="1" x14ac:dyDescent="0.25">
      <c r="A40" s="366"/>
      <c r="B40" s="368"/>
      <c r="C40" s="111"/>
      <c r="D40" s="11"/>
      <c r="E40" s="11"/>
      <c r="F40" s="12"/>
      <c r="G40" s="12" t="str">
        <f t="shared" si="0"/>
        <v/>
      </c>
      <c r="H40" s="12"/>
      <c r="I40" s="13"/>
    </row>
    <row r="41" spans="1:9" ht="48" customHeight="1" x14ac:dyDescent="0.25">
      <c r="A41" s="366"/>
      <c r="B41" s="367"/>
      <c r="C41" s="111"/>
      <c r="D41" s="11"/>
      <c r="E41" s="11"/>
      <c r="F41" s="12"/>
      <c r="G41" s="12" t="str">
        <f t="shared" si="0"/>
        <v/>
      </c>
      <c r="H41" s="12"/>
      <c r="I41" s="13"/>
    </row>
    <row r="42" spans="1:9" ht="48" customHeight="1" x14ac:dyDescent="0.25">
      <c r="A42" s="366"/>
      <c r="B42" s="368"/>
      <c r="C42" s="111"/>
      <c r="D42" s="11"/>
      <c r="E42" s="11"/>
      <c r="F42" s="12"/>
      <c r="G42" s="12" t="str">
        <f t="shared" si="0"/>
        <v/>
      </c>
      <c r="H42" s="12"/>
      <c r="I42" s="13"/>
    </row>
    <row r="43" spans="1:9" ht="30.75" customHeight="1" x14ac:dyDescent="0.25">
      <c r="A43" s="6" t="s">
        <v>41</v>
      </c>
      <c r="B43" s="14">
        <f>COUNTA(B19:B42)</f>
        <v>0</v>
      </c>
      <c r="C43" s="109" t="s">
        <v>43</v>
      </c>
      <c r="D43" s="14">
        <f>COUNTA(D19:D42)</f>
        <v>0</v>
      </c>
      <c r="E43" s="6" t="s">
        <v>48</v>
      </c>
      <c r="F43" s="14">
        <f>D43-B43*2</f>
        <v>0</v>
      </c>
      <c r="G43" s="6"/>
      <c r="H43" s="6" t="s">
        <v>44</v>
      </c>
      <c r="I43" s="15">
        <f>SUM(I19:I42)</f>
        <v>0</v>
      </c>
    </row>
    <row r="44" spans="1:9" ht="36" x14ac:dyDescent="0.25">
      <c r="A44" s="6"/>
      <c r="B44" s="6"/>
      <c r="C44" s="109"/>
      <c r="D44" s="6"/>
      <c r="E44" s="6"/>
      <c r="F44" s="6"/>
      <c r="G44" s="6"/>
      <c r="H44" s="6"/>
      <c r="I44" s="6"/>
    </row>
    <row r="45" spans="1:9" ht="36" x14ac:dyDescent="0.25">
      <c r="A45" s="369" t="s">
        <v>42</v>
      </c>
      <c r="B45" s="369"/>
      <c r="C45" s="369"/>
      <c r="D45" s="16"/>
      <c r="E45" s="16"/>
      <c r="F45" s="16"/>
      <c r="G45" s="16"/>
      <c r="H45" s="16"/>
      <c r="I45" s="7"/>
    </row>
    <row r="46" spans="1:9" s="5" customFormat="1" ht="36.75" thickBot="1" x14ac:dyDescent="0.3">
      <c r="A46" s="17"/>
      <c r="B46" s="17"/>
      <c r="C46" s="112"/>
      <c r="D46" s="18"/>
      <c r="E46" s="18"/>
      <c r="F46" s="18"/>
      <c r="G46" s="18"/>
      <c r="H46" s="18"/>
      <c r="I46" s="19"/>
    </row>
    <row r="47" spans="1:9" ht="118.5" customHeight="1" x14ac:dyDescent="0.25">
      <c r="A47" s="11" t="s">
        <v>46</v>
      </c>
      <c r="B47" s="11" t="s">
        <v>47</v>
      </c>
      <c r="C47" s="113" t="s">
        <v>81</v>
      </c>
      <c r="D47" s="6"/>
      <c r="E47" s="370" t="s">
        <v>49</v>
      </c>
      <c r="F47" s="371"/>
      <c r="G47" s="371"/>
      <c r="H47" s="371"/>
      <c r="I47" s="372"/>
    </row>
    <row r="48" spans="1:9" ht="53.25" customHeight="1" x14ac:dyDescent="0.25">
      <c r="A48" s="11"/>
      <c r="B48" s="11"/>
      <c r="C48" s="114"/>
      <c r="D48" s="6"/>
      <c r="E48" s="373"/>
      <c r="F48" s="374"/>
      <c r="G48" s="374"/>
      <c r="H48" s="374"/>
      <c r="I48" s="375"/>
    </row>
    <row r="49" spans="1:9" ht="53.25" customHeight="1" x14ac:dyDescent="0.25">
      <c r="A49" s="11"/>
      <c r="B49" s="11"/>
      <c r="C49" s="114"/>
      <c r="D49" s="6"/>
      <c r="E49" s="373"/>
      <c r="F49" s="374"/>
      <c r="G49" s="374"/>
      <c r="H49" s="374"/>
      <c r="I49" s="375"/>
    </row>
    <row r="50" spans="1:9" ht="53.25" customHeight="1" x14ac:dyDescent="0.25">
      <c r="A50" s="11"/>
      <c r="B50" s="11"/>
      <c r="C50" s="114"/>
      <c r="D50" s="6"/>
      <c r="E50" s="373"/>
      <c r="F50" s="374"/>
      <c r="G50" s="374"/>
      <c r="H50" s="374"/>
      <c r="I50" s="375"/>
    </row>
    <row r="51" spans="1:9" ht="53.25" customHeight="1" x14ac:dyDescent="0.25">
      <c r="A51" s="11"/>
      <c r="B51" s="11"/>
      <c r="C51" s="114"/>
      <c r="D51" s="6"/>
      <c r="E51" s="373"/>
      <c r="F51" s="374"/>
      <c r="G51" s="374"/>
      <c r="H51" s="374"/>
      <c r="I51" s="375"/>
    </row>
    <row r="52" spans="1:9" ht="53.25" customHeight="1" x14ac:dyDescent="0.25">
      <c r="A52" s="11"/>
      <c r="B52" s="11"/>
      <c r="C52" s="114"/>
      <c r="D52" s="6"/>
      <c r="E52" s="373"/>
      <c r="F52" s="374"/>
      <c r="G52" s="374"/>
      <c r="H52" s="374"/>
      <c r="I52" s="375"/>
    </row>
    <row r="53" spans="1:9" ht="53.25" customHeight="1" x14ac:dyDescent="0.25">
      <c r="A53" s="11"/>
      <c r="B53" s="11"/>
      <c r="C53" s="114"/>
      <c r="D53" s="6"/>
      <c r="E53" s="373"/>
      <c r="F53" s="374"/>
      <c r="G53" s="374"/>
      <c r="H53" s="374"/>
      <c r="I53" s="375"/>
    </row>
    <row r="54" spans="1:9" ht="33" customHeight="1" thickBot="1" x14ac:dyDescent="0.3">
      <c r="A54" s="6" t="s">
        <v>45</v>
      </c>
      <c r="B54" s="14">
        <f>COUNTA(A48:A53)</f>
        <v>0</v>
      </c>
      <c r="C54" s="115">
        <f>SUM(C48:C53)</f>
        <v>0</v>
      </c>
      <c r="D54" s="6"/>
      <c r="E54" s="376"/>
      <c r="F54" s="377"/>
      <c r="G54" s="377"/>
      <c r="H54" s="377"/>
      <c r="I54" s="378"/>
    </row>
    <row r="55" spans="1:9" ht="33" customHeight="1" x14ac:dyDescent="0.25">
      <c r="A55" s="18"/>
      <c r="B55" s="17"/>
      <c r="C55" s="116"/>
      <c r="D55" s="6"/>
      <c r="E55" s="34"/>
      <c r="F55" s="34"/>
      <c r="G55" s="34"/>
      <c r="H55" s="34"/>
      <c r="I55" s="34"/>
    </row>
    <row r="56" spans="1:9" ht="33" customHeight="1" x14ac:dyDescent="0.25">
      <c r="A56" s="16"/>
      <c r="B56" s="33"/>
      <c r="C56" s="117"/>
      <c r="D56" s="16"/>
      <c r="E56" s="107"/>
      <c r="F56" s="107"/>
      <c r="G56" s="107"/>
      <c r="H56" s="107"/>
      <c r="I56" s="107"/>
    </row>
    <row r="57" spans="1:9" ht="33" customHeight="1" thickBot="1" x14ac:dyDescent="0.3">
      <c r="A57" s="18"/>
      <c r="B57" s="17"/>
      <c r="C57" s="116"/>
      <c r="D57" s="6"/>
      <c r="E57" s="34"/>
      <c r="F57" s="34"/>
      <c r="G57" s="34"/>
      <c r="H57" s="34"/>
      <c r="I57" s="34"/>
    </row>
    <row r="58" spans="1:9" ht="49.5" customHeight="1" thickBot="1" x14ac:dyDescent="0.3">
      <c r="A58" s="18" t="s">
        <v>107</v>
      </c>
      <c r="B58" s="17"/>
      <c r="C58" s="116"/>
      <c r="D58" s="6"/>
      <c r="E58" s="106"/>
      <c r="F58" s="34"/>
      <c r="G58" s="34"/>
      <c r="H58" s="34"/>
      <c r="I58" s="34"/>
    </row>
    <row r="59" spans="1:9" ht="36.75" thickBot="1" x14ac:dyDescent="0.3">
      <c r="A59" s="6"/>
      <c r="B59" s="6"/>
      <c r="C59" s="109"/>
      <c r="D59" s="6"/>
      <c r="E59" s="6"/>
      <c r="F59" s="6"/>
      <c r="G59" s="6"/>
      <c r="H59" s="6"/>
      <c r="I59" s="6"/>
    </row>
    <row r="60" spans="1:9" ht="36" x14ac:dyDescent="0.25">
      <c r="A60" s="20"/>
      <c r="B60" s="21"/>
      <c r="C60" s="118"/>
      <c r="D60" s="21"/>
      <c r="E60" s="21"/>
      <c r="F60" s="21"/>
      <c r="G60" s="21"/>
      <c r="H60" s="21"/>
      <c r="I60" s="22"/>
    </row>
    <row r="61" spans="1:9" ht="36" x14ac:dyDescent="0.25">
      <c r="A61" s="23" t="s">
        <v>50</v>
      </c>
      <c r="B61" s="24"/>
      <c r="C61" s="379">
        <f>CLUB</f>
        <v>0</v>
      </c>
      <c r="D61" s="379"/>
      <c r="E61" s="24" t="s">
        <v>51</v>
      </c>
      <c r="F61" s="25">
        <f>C54+I43</f>
        <v>0</v>
      </c>
      <c r="G61" s="24"/>
      <c r="H61" s="24"/>
      <c r="I61" s="26"/>
    </row>
    <row r="62" spans="1:9" ht="36.75" thickBot="1" x14ac:dyDescent="0.3">
      <c r="A62" s="27"/>
      <c r="B62" s="28"/>
      <c r="C62" s="119"/>
      <c r="D62" s="28"/>
      <c r="E62" s="28"/>
      <c r="F62" s="28"/>
      <c r="G62" s="28"/>
      <c r="H62" s="28"/>
      <c r="I62" s="29"/>
    </row>
    <row r="63" spans="1:9" ht="36" x14ac:dyDescent="0.25">
      <c r="A63" s="6"/>
      <c r="B63" s="6"/>
      <c r="C63" s="109"/>
      <c r="D63" s="6"/>
      <c r="E63" s="6"/>
      <c r="F63" s="6"/>
      <c r="G63" s="6"/>
      <c r="H63" s="6"/>
      <c r="I63" s="6"/>
    </row>
    <row r="64" spans="1:9" ht="36" x14ac:dyDescent="0.25">
      <c r="A64" s="6" t="s">
        <v>52</v>
      </c>
      <c r="B64" s="6"/>
      <c r="C64" s="109"/>
      <c r="D64" s="6"/>
      <c r="E64" s="6"/>
      <c r="F64" s="6"/>
      <c r="G64" s="6"/>
      <c r="H64" s="6"/>
      <c r="I64" s="6"/>
    </row>
    <row r="65" spans="1:9" ht="36" x14ac:dyDescent="0.25">
      <c r="A65" s="6"/>
      <c r="B65" s="6"/>
      <c r="C65" s="109"/>
      <c r="D65" s="6"/>
      <c r="E65" s="6"/>
      <c r="F65" s="6"/>
      <c r="G65" s="6"/>
      <c r="H65" s="6"/>
      <c r="I65" s="6"/>
    </row>
    <row r="66" spans="1:9" ht="36" x14ac:dyDescent="0.25">
      <c r="A66" s="6"/>
      <c r="B66" s="6"/>
      <c r="C66" s="109"/>
      <c r="D66" s="6"/>
      <c r="E66" s="6"/>
      <c r="F66" s="6"/>
      <c r="G66" s="6"/>
      <c r="H66" s="6"/>
      <c r="I66" s="6"/>
    </row>
    <row r="67" spans="1:9" ht="36" x14ac:dyDescent="0.25">
      <c r="A67" s="6"/>
      <c r="B67" s="6"/>
      <c r="C67" s="109"/>
      <c r="D67" s="6"/>
      <c r="E67" s="6"/>
      <c r="F67" s="6"/>
      <c r="G67" s="6"/>
      <c r="H67" s="6"/>
      <c r="I67" s="6"/>
    </row>
    <row r="68" spans="1:9" ht="36" x14ac:dyDescent="0.25">
      <c r="A68" s="6"/>
      <c r="B68" s="6"/>
      <c r="C68" s="109"/>
      <c r="D68" s="6"/>
      <c r="E68" s="6"/>
      <c r="F68" s="6"/>
      <c r="G68" s="6"/>
      <c r="H68" s="6"/>
      <c r="I68" s="6"/>
    </row>
    <row r="69" spans="1:9" ht="36" x14ac:dyDescent="0.25">
      <c r="A69" s="6" t="s">
        <v>105</v>
      </c>
      <c r="B69" s="6"/>
      <c r="C69" s="109"/>
      <c r="D69" s="6"/>
      <c r="E69" s="6"/>
      <c r="F69" s="6"/>
      <c r="G69" s="6"/>
      <c r="H69" s="6"/>
      <c r="I69" s="6"/>
    </row>
    <row r="70" spans="1:9" ht="36" x14ac:dyDescent="0.25">
      <c r="A70" s="6"/>
      <c r="B70" s="6"/>
      <c r="C70" s="109"/>
      <c r="D70" s="6"/>
      <c r="E70" s="6"/>
      <c r="F70" s="6"/>
      <c r="G70" s="6"/>
      <c r="H70" s="6"/>
      <c r="I70" s="6"/>
    </row>
    <row r="71" spans="1:9" ht="36" x14ac:dyDescent="0.25">
      <c r="A71" s="6"/>
      <c r="B71" s="6"/>
      <c r="C71" s="109"/>
      <c r="D71" s="6"/>
      <c r="E71" s="6"/>
      <c r="F71" s="6"/>
      <c r="G71" s="6"/>
      <c r="H71" s="6"/>
      <c r="I71" s="6"/>
    </row>
    <row r="72" spans="1:9" ht="36" x14ac:dyDescent="0.25">
      <c r="A72" s="6"/>
      <c r="B72" s="6"/>
      <c r="C72" s="109"/>
      <c r="D72" s="6"/>
      <c r="E72" s="6"/>
      <c r="F72" s="6"/>
      <c r="G72" s="6"/>
      <c r="H72" s="6"/>
      <c r="I72" s="6"/>
    </row>
  </sheetData>
  <mergeCells count="37">
    <mergeCell ref="A45:C45"/>
    <mergeCell ref="E47:I54"/>
    <mergeCell ref="C61:D61"/>
    <mergeCell ref="A7:I7"/>
    <mergeCell ref="A41:A42"/>
    <mergeCell ref="B41:B42"/>
    <mergeCell ref="A35:A36"/>
    <mergeCell ref="B35:B36"/>
    <mergeCell ref="A37:A38"/>
    <mergeCell ref="B37:B38"/>
    <mergeCell ref="A39:A40"/>
    <mergeCell ref="B39:B40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17:A18"/>
    <mergeCell ref="B17:B18"/>
    <mergeCell ref="A19:A20"/>
    <mergeCell ref="B19:B20"/>
    <mergeCell ref="A21:A22"/>
    <mergeCell ref="B21:B22"/>
    <mergeCell ref="G12:I12"/>
    <mergeCell ref="B12:C12"/>
    <mergeCell ref="B10:C10"/>
    <mergeCell ref="A2:I2"/>
    <mergeCell ref="A4:I4"/>
    <mergeCell ref="A6:I6"/>
    <mergeCell ref="G10:I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2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C17C6-2BE0-44A4-B1F5-871D4EFB0E9F}">
  <dimension ref="B2:Q45"/>
  <sheetViews>
    <sheetView showGridLines="0" workbookViewId="0">
      <selection activeCell="P18" sqref="P18"/>
    </sheetView>
  </sheetViews>
  <sheetFormatPr baseColWidth="10" defaultRowHeight="15" x14ac:dyDescent="0.25"/>
  <cols>
    <col min="1" max="1" width="5.5703125" customWidth="1"/>
    <col min="2" max="2" width="24.85546875" customWidth="1"/>
  </cols>
  <sheetData>
    <row r="2" spans="2:17" ht="15.75" thickBot="1" x14ac:dyDescent="0.3"/>
    <row r="3" spans="2:17" x14ac:dyDescent="0.25">
      <c r="L3" s="380" t="s">
        <v>60</v>
      </c>
      <c r="M3" s="381"/>
      <c r="N3" s="382"/>
      <c r="O3" s="380" t="s">
        <v>61</v>
      </c>
      <c r="P3" s="381"/>
      <c r="Q3" s="382"/>
    </row>
    <row r="4" spans="2:17" ht="15.75" thickBot="1" x14ac:dyDescent="0.3">
      <c r="L4" s="37" t="s">
        <v>58</v>
      </c>
      <c r="M4" s="38" t="s">
        <v>59</v>
      </c>
      <c r="N4" s="39" t="s">
        <v>62</v>
      </c>
      <c r="O4" s="37" t="s">
        <v>58</v>
      </c>
      <c r="P4" s="38" t="s">
        <v>59</v>
      </c>
      <c r="Q4" s="39" t="s">
        <v>62</v>
      </c>
    </row>
    <row r="5" spans="2:17" x14ac:dyDescent="0.25">
      <c r="B5" s="85" t="s">
        <v>101</v>
      </c>
      <c r="C5" s="73"/>
      <c r="D5" s="73"/>
      <c r="E5" s="73"/>
      <c r="F5" s="73"/>
      <c r="G5" s="73"/>
      <c r="H5" s="73"/>
      <c r="I5" s="73"/>
      <c r="J5" s="73"/>
      <c r="K5" s="73"/>
      <c r="L5" s="74"/>
      <c r="M5" s="75"/>
      <c r="N5" s="76"/>
      <c r="O5" s="74">
        <v>62</v>
      </c>
      <c r="P5" s="77">
        <v>5</v>
      </c>
      <c r="Q5" s="78">
        <f>O5*P5</f>
        <v>310</v>
      </c>
    </row>
    <row r="6" spans="2:17" x14ac:dyDescent="0.25">
      <c r="B6" s="86" t="s">
        <v>78</v>
      </c>
      <c r="C6" s="79"/>
      <c r="D6" s="79"/>
      <c r="E6" s="79"/>
      <c r="F6" s="79"/>
      <c r="G6" s="79"/>
      <c r="H6" s="79"/>
      <c r="I6" s="79"/>
      <c r="J6" s="79"/>
      <c r="K6" s="79"/>
      <c r="L6" s="40"/>
      <c r="M6" s="41"/>
      <c r="N6" s="42"/>
      <c r="O6" s="40">
        <f>61-22</f>
        <v>39</v>
      </c>
      <c r="P6" s="69">
        <v>5</v>
      </c>
      <c r="Q6" s="70">
        <f t="shared" ref="Q6:Q9" si="0">O6*P6</f>
        <v>195</v>
      </c>
    </row>
    <row r="7" spans="2:17" x14ac:dyDescent="0.25">
      <c r="B7" s="86" t="s">
        <v>80</v>
      </c>
      <c r="C7" s="79"/>
      <c r="D7" s="79"/>
      <c r="E7" s="79"/>
      <c r="F7" s="79"/>
      <c r="G7" s="79"/>
      <c r="H7" s="79"/>
      <c r="I7" s="79"/>
      <c r="J7" s="79"/>
      <c r="K7" s="79"/>
      <c r="L7" s="40"/>
      <c r="M7" s="41"/>
      <c r="N7" s="42"/>
      <c r="O7" s="40">
        <v>22</v>
      </c>
      <c r="P7" s="69">
        <v>10</v>
      </c>
      <c r="Q7" s="70">
        <f t="shared" si="0"/>
        <v>220</v>
      </c>
    </row>
    <row r="8" spans="2:17" x14ac:dyDescent="0.25">
      <c r="B8" s="86" t="s">
        <v>63</v>
      </c>
      <c r="C8" s="79"/>
      <c r="D8" s="79"/>
      <c r="E8" s="79"/>
      <c r="F8" s="79"/>
      <c r="G8" s="79"/>
      <c r="H8" s="79"/>
      <c r="I8" s="79"/>
      <c r="J8" s="79"/>
      <c r="K8" s="79"/>
      <c r="L8" s="40"/>
      <c r="M8" s="41"/>
      <c r="N8" s="42"/>
      <c r="O8" s="40">
        <v>1</v>
      </c>
      <c r="P8" s="69">
        <v>1000</v>
      </c>
      <c r="Q8" s="70">
        <f t="shared" si="0"/>
        <v>1000</v>
      </c>
    </row>
    <row r="9" spans="2:17" x14ac:dyDescent="0.25">
      <c r="B9" s="86" t="s">
        <v>64</v>
      </c>
      <c r="C9" s="79"/>
      <c r="D9" s="79"/>
      <c r="E9" s="79"/>
      <c r="F9" s="79"/>
      <c r="G9" s="79"/>
      <c r="H9" s="79"/>
      <c r="I9" s="79"/>
      <c r="J9" s="79"/>
      <c r="K9" s="79"/>
      <c r="L9" s="40"/>
      <c r="M9" s="41"/>
      <c r="N9" s="42"/>
      <c r="O9" s="40">
        <v>86</v>
      </c>
      <c r="P9" s="69">
        <v>15</v>
      </c>
      <c r="Q9" s="70">
        <f t="shared" si="0"/>
        <v>1290</v>
      </c>
    </row>
    <row r="10" spans="2:17" x14ac:dyDescent="0.25">
      <c r="B10" s="86" t="s">
        <v>71</v>
      </c>
      <c r="C10" s="79"/>
      <c r="D10" s="79"/>
      <c r="E10" s="79"/>
      <c r="F10" s="79"/>
      <c r="G10" s="79"/>
      <c r="H10" s="79"/>
      <c r="I10" s="79"/>
      <c r="J10" s="79"/>
      <c r="K10" s="79"/>
      <c r="L10" s="40"/>
      <c r="M10" s="41"/>
      <c r="N10" s="42"/>
      <c r="O10" s="40">
        <v>100</v>
      </c>
      <c r="P10" s="69">
        <v>5</v>
      </c>
      <c r="Q10" s="70">
        <f>O10*P10</f>
        <v>500</v>
      </c>
    </row>
    <row r="11" spans="2:17" x14ac:dyDescent="0.25">
      <c r="B11" s="86" t="s">
        <v>100</v>
      </c>
      <c r="C11" s="79"/>
      <c r="D11" s="79"/>
      <c r="E11" s="79"/>
      <c r="F11" s="79"/>
      <c r="G11" s="79"/>
      <c r="H11" s="79"/>
      <c r="I11" s="79"/>
      <c r="J11" s="79"/>
      <c r="K11" s="79"/>
      <c r="L11" s="40"/>
      <c r="M11" s="41"/>
      <c r="N11" s="42"/>
      <c r="O11" s="40">
        <v>1</v>
      </c>
      <c r="P11" s="69">
        <v>1500</v>
      </c>
      <c r="Q11" s="70">
        <f>O11*P11</f>
        <v>1500</v>
      </c>
    </row>
    <row r="12" spans="2:17" x14ac:dyDescent="0.25">
      <c r="B12" s="86" t="s">
        <v>76</v>
      </c>
      <c r="C12" s="79"/>
      <c r="D12" s="79"/>
      <c r="E12" s="79"/>
      <c r="F12" s="79"/>
      <c r="G12" s="79"/>
      <c r="H12" s="79"/>
      <c r="I12" s="79"/>
      <c r="J12" s="79"/>
      <c r="K12" s="79"/>
      <c r="L12" s="40"/>
      <c r="M12" s="41"/>
      <c r="N12" s="42"/>
      <c r="O12" s="40">
        <v>55</v>
      </c>
      <c r="P12" s="69">
        <f>15</f>
        <v>15</v>
      </c>
      <c r="Q12" s="70">
        <f>O12*P12</f>
        <v>825</v>
      </c>
    </row>
    <row r="13" spans="2:17" ht="15.75" thickBot="1" x14ac:dyDescent="0.3">
      <c r="B13" s="86" t="s">
        <v>77</v>
      </c>
      <c r="C13" s="79"/>
      <c r="D13" s="79"/>
      <c r="E13" s="79"/>
      <c r="F13" s="79"/>
      <c r="G13" s="79"/>
      <c r="H13" s="79"/>
      <c r="I13" s="79"/>
      <c r="J13" s="79"/>
      <c r="K13" s="79"/>
      <c r="L13" s="40"/>
      <c r="M13" s="41"/>
      <c r="N13" s="42"/>
      <c r="O13" s="40">
        <v>14</v>
      </c>
      <c r="P13" s="69">
        <v>35</v>
      </c>
      <c r="Q13" s="70">
        <f>O13*P13</f>
        <v>490</v>
      </c>
    </row>
    <row r="14" spans="2:17" x14ac:dyDescent="0.25">
      <c r="B14" s="98" t="s">
        <v>98</v>
      </c>
      <c r="C14" s="99"/>
      <c r="D14" s="99"/>
      <c r="E14" s="99"/>
      <c r="F14" s="99"/>
      <c r="G14" s="99"/>
      <c r="H14" s="99"/>
      <c r="I14" s="99"/>
      <c r="J14" s="99"/>
      <c r="K14" s="99"/>
      <c r="L14" s="100"/>
      <c r="M14" s="101"/>
      <c r="N14" s="102"/>
      <c r="O14" s="103"/>
      <c r="P14" s="104"/>
      <c r="Q14" s="105"/>
    </row>
    <row r="15" spans="2:17" x14ac:dyDescent="0.25">
      <c r="B15" s="83" t="s">
        <v>99</v>
      </c>
      <c r="C15" s="48"/>
      <c r="D15" s="48"/>
      <c r="E15" s="48"/>
      <c r="F15" s="48"/>
      <c r="G15" s="48"/>
      <c r="H15" s="48"/>
      <c r="I15" s="48"/>
      <c r="J15" s="48"/>
      <c r="K15" s="48"/>
      <c r="L15" s="43">
        <v>20</v>
      </c>
      <c r="M15" s="51">
        <v>5</v>
      </c>
      <c r="N15" s="52">
        <f>L15*M15</f>
        <v>100</v>
      </c>
      <c r="O15" s="53"/>
      <c r="P15" s="54"/>
      <c r="Q15" s="55"/>
    </row>
    <row r="16" spans="2:17" x14ac:dyDescent="0.25">
      <c r="B16" s="83" t="s">
        <v>74</v>
      </c>
      <c r="C16" s="48"/>
      <c r="D16" s="48"/>
      <c r="E16" s="48"/>
      <c r="F16" s="48"/>
      <c r="G16" s="48"/>
      <c r="H16" s="48"/>
      <c r="I16" s="48"/>
      <c r="J16" s="48"/>
      <c r="K16" s="48"/>
      <c r="L16" s="43">
        <v>100</v>
      </c>
      <c r="M16" s="51">
        <v>2</v>
      </c>
      <c r="N16" s="52">
        <f>L16*M16</f>
        <v>200</v>
      </c>
      <c r="O16" s="53"/>
      <c r="P16" s="54"/>
      <c r="Q16" s="55"/>
    </row>
    <row r="17" spans="2:17" x14ac:dyDescent="0.25">
      <c r="B17" s="83" t="s">
        <v>65</v>
      </c>
      <c r="C17" s="48"/>
      <c r="D17" s="48"/>
      <c r="E17" s="48"/>
      <c r="F17" s="48"/>
      <c r="G17" s="48"/>
      <c r="H17" s="48"/>
      <c r="I17" s="48"/>
      <c r="J17" s="48"/>
      <c r="K17" s="48"/>
      <c r="L17" s="43">
        <v>100</v>
      </c>
      <c r="M17" s="51">
        <v>10</v>
      </c>
      <c r="N17" s="52">
        <f>L17*M17</f>
        <v>1000</v>
      </c>
      <c r="O17" s="53"/>
      <c r="P17" s="54"/>
      <c r="Q17" s="55"/>
    </row>
    <row r="18" spans="2:17" x14ac:dyDescent="0.25">
      <c r="B18" s="83" t="s">
        <v>138</v>
      </c>
      <c r="C18" s="48"/>
      <c r="D18" s="48"/>
      <c r="E18" s="48"/>
      <c r="F18" s="48"/>
      <c r="G18" s="48"/>
      <c r="H18" s="48"/>
      <c r="I18" s="48"/>
      <c r="J18" s="48"/>
      <c r="K18" s="48"/>
      <c r="L18" s="43">
        <v>69</v>
      </c>
      <c r="M18" s="51">
        <v>17.329999999999998</v>
      </c>
      <c r="N18" s="52">
        <f>L18*M18</f>
        <v>1195.77</v>
      </c>
      <c r="O18" s="53"/>
      <c r="P18" s="54"/>
      <c r="Q18" s="55"/>
    </row>
    <row r="19" spans="2:17" x14ac:dyDescent="0.25">
      <c r="B19" s="83" t="s">
        <v>75</v>
      </c>
      <c r="C19" s="48"/>
      <c r="D19" s="48"/>
      <c r="E19" s="48"/>
      <c r="F19" s="48"/>
      <c r="G19" s="48"/>
      <c r="H19" s="48"/>
      <c r="I19" s="48"/>
      <c r="J19" s="48"/>
      <c r="K19" s="48"/>
      <c r="L19" s="43">
        <v>100</v>
      </c>
      <c r="M19" s="51">
        <v>5</v>
      </c>
      <c r="N19" s="52">
        <f>L19*M19</f>
        <v>500</v>
      </c>
      <c r="O19" s="56"/>
      <c r="P19" s="57"/>
      <c r="Q19" s="58"/>
    </row>
    <row r="20" spans="2:17" x14ac:dyDescent="0.25">
      <c r="B20" s="83"/>
      <c r="C20" s="48"/>
      <c r="D20" s="48"/>
      <c r="E20" s="48"/>
      <c r="F20" s="48"/>
      <c r="G20" s="48"/>
      <c r="H20" s="48"/>
      <c r="I20" s="48"/>
      <c r="J20" s="48"/>
      <c r="K20" s="48"/>
      <c r="L20" s="43"/>
      <c r="M20" s="51"/>
      <c r="N20" s="52"/>
      <c r="O20" s="56"/>
      <c r="P20" s="57"/>
      <c r="Q20" s="58"/>
    </row>
    <row r="21" spans="2:17" x14ac:dyDescent="0.25">
      <c r="B21" s="83"/>
      <c r="C21" s="48"/>
      <c r="D21" s="48"/>
      <c r="E21" s="48"/>
      <c r="F21" s="48"/>
      <c r="G21" s="48"/>
      <c r="H21" s="48"/>
      <c r="I21" s="48"/>
      <c r="J21" s="48"/>
      <c r="K21" s="48"/>
      <c r="L21" s="43"/>
      <c r="M21" s="51"/>
      <c r="N21" s="52"/>
      <c r="O21" s="56"/>
      <c r="P21" s="57"/>
      <c r="Q21" s="58"/>
    </row>
    <row r="22" spans="2:17" x14ac:dyDescent="0.25">
      <c r="B22" s="87" t="s">
        <v>92</v>
      </c>
      <c r="C22" s="88"/>
      <c r="D22" s="88"/>
      <c r="E22" s="88"/>
      <c r="F22" s="88"/>
      <c r="G22" s="88"/>
      <c r="H22" s="88"/>
      <c r="I22" s="88"/>
      <c r="J22" s="88"/>
      <c r="K22" s="88"/>
      <c r="L22" s="89"/>
      <c r="M22" s="90"/>
      <c r="N22" s="91"/>
      <c r="O22" s="95"/>
      <c r="P22" s="96"/>
      <c r="Q22" s="97"/>
    </row>
    <row r="23" spans="2:17" x14ac:dyDescent="0.25">
      <c r="B23" s="83" t="s">
        <v>93</v>
      </c>
      <c r="C23" s="48"/>
      <c r="D23" s="48"/>
      <c r="E23" s="48"/>
      <c r="F23" s="48"/>
      <c r="G23" s="48"/>
      <c r="H23" s="48"/>
      <c r="I23" s="48"/>
      <c r="J23" s="48"/>
      <c r="K23" s="48"/>
      <c r="L23" s="43">
        <v>100</v>
      </c>
      <c r="M23" s="59">
        <v>5.4960000000000004</v>
      </c>
      <c r="N23" s="60">
        <f>M23*L23</f>
        <v>549.6</v>
      </c>
      <c r="O23" s="56"/>
      <c r="P23" s="57"/>
      <c r="Q23" s="58"/>
    </row>
    <row r="24" spans="2:17" x14ac:dyDescent="0.25">
      <c r="B24" s="83" t="s">
        <v>94</v>
      </c>
      <c r="C24" s="48"/>
      <c r="D24" s="48"/>
      <c r="E24" s="48"/>
      <c r="F24" s="48"/>
      <c r="G24" s="48"/>
      <c r="H24" s="48"/>
      <c r="I24" s="48"/>
      <c r="J24" s="48"/>
      <c r="K24" s="48"/>
      <c r="L24" s="43">
        <v>100</v>
      </c>
      <c r="M24" s="51">
        <v>3.2</v>
      </c>
      <c r="N24" s="52">
        <f t="shared" ref="N24:N36" si="1">L24*M24</f>
        <v>320</v>
      </c>
      <c r="O24" s="53"/>
      <c r="P24" s="54"/>
      <c r="Q24" s="55"/>
    </row>
    <row r="25" spans="2:17" x14ac:dyDescent="0.25">
      <c r="B25" s="83" t="s">
        <v>95</v>
      </c>
      <c r="C25" s="48"/>
      <c r="D25" s="48"/>
      <c r="E25" s="48"/>
      <c r="F25" s="48"/>
      <c r="G25" s="48"/>
      <c r="H25" s="48"/>
      <c r="I25" s="48"/>
      <c r="J25" s="48"/>
      <c r="K25" s="48"/>
      <c r="L25" s="43">
        <v>100</v>
      </c>
      <c r="M25" s="51">
        <v>1.56</v>
      </c>
      <c r="N25" s="52">
        <f t="shared" si="1"/>
        <v>156</v>
      </c>
      <c r="O25" s="53"/>
      <c r="P25" s="54"/>
      <c r="Q25" s="55"/>
    </row>
    <row r="26" spans="2:17" x14ac:dyDescent="0.25">
      <c r="B26" s="83" t="s">
        <v>137</v>
      </c>
      <c r="C26" s="48"/>
      <c r="D26" s="48"/>
      <c r="E26" s="48"/>
      <c r="F26" s="48"/>
      <c r="G26" s="48"/>
      <c r="H26" s="48"/>
      <c r="I26" s="48"/>
      <c r="J26" s="48"/>
      <c r="K26" s="48"/>
      <c r="L26" s="43">
        <v>100</v>
      </c>
      <c r="M26" s="51">
        <v>0</v>
      </c>
      <c r="N26" s="52">
        <f t="shared" si="1"/>
        <v>0</v>
      </c>
      <c r="O26" s="53"/>
      <c r="P26" s="54"/>
      <c r="Q26" s="55"/>
    </row>
    <row r="27" spans="2:17" x14ac:dyDescent="0.25">
      <c r="B27" s="83"/>
      <c r="C27" s="48"/>
      <c r="D27" s="48"/>
      <c r="E27" s="48"/>
      <c r="F27" s="48"/>
      <c r="G27" s="48"/>
      <c r="H27" s="48"/>
      <c r="I27" s="48"/>
      <c r="J27" s="48"/>
      <c r="K27" s="48"/>
      <c r="L27" s="43"/>
      <c r="M27" s="51"/>
      <c r="N27" s="52"/>
      <c r="O27" s="53"/>
      <c r="P27" s="54"/>
      <c r="Q27" s="55"/>
    </row>
    <row r="28" spans="2:17" x14ac:dyDescent="0.25">
      <c r="B28" s="83" t="s">
        <v>72</v>
      </c>
      <c r="C28" s="48"/>
      <c r="D28" s="48"/>
      <c r="E28" s="48"/>
      <c r="F28" s="48"/>
      <c r="G28" s="48"/>
      <c r="H28" s="48"/>
      <c r="I28" s="48"/>
      <c r="J28" s="48"/>
      <c r="K28" s="48"/>
      <c r="L28" s="43">
        <v>1</v>
      </c>
      <c r="M28" s="51">
        <v>300</v>
      </c>
      <c r="N28" s="52">
        <f>M28*L28</f>
        <v>300</v>
      </c>
      <c r="O28" s="53"/>
      <c r="P28" s="54"/>
      <c r="Q28" s="55"/>
    </row>
    <row r="29" spans="2:17" x14ac:dyDescent="0.25">
      <c r="B29" s="83"/>
      <c r="C29" s="48"/>
      <c r="D29" s="48"/>
      <c r="E29" s="48"/>
      <c r="F29" s="48"/>
      <c r="G29" s="48"/>
      <c r="H29" s="48"/>
      <c r="I29" s="48"/>
      <c r="J29" s="48"/>
      <c r="K29" s="48"/>
      <c r="L29" s="43"/>
      <c r="M29" s="51"/>
      <c r="N29" s="52"/>
      <c r="O29" s="53"/>
      <c r="P29" s="54"/>
      <c r="Q29" s="55"/>
    </row>
    <row r="30" spans="2:17" x14ac:dyDescent="0.25">
      <c r="B30" s="87" t="s">
        <v>97</v>
      </c>
      <c r="C30" s="88"/>
      <c r="D30" s="88"/>
      <c r="E30" s="88"/>
      <c r="F30" s="88"/>
      <c r="G30" s="88"/>
      <c r="H30" s="88"/>
      <c r="I30" s="88"/>
      <c r="J30" s="88"/>
      <c r="K30" s="88"/>
      <c r="L30" s="89"/>
      <c r="M30" s="90"/>
      <c r="N30" s="91"/>
      <c r="O30" s="92"/>
      <c r="P30" s="93"/>
      <c r="Q30" s="94"/>
    </row>
    <row r="31" spans="2:17" x14ac:dyDescent="0.25">
      <c r="B31" s="83" t="s">
        <v>96</v>
      </c>
      <c r="C31" s="48"/>
      <c r="D31" s="48"/>
      <c r="E31" s="48"/>
      <c r="F31" s="48"/>
      <c r="G31" s="48"/>
      <c r="H31" s="48"/>
      <c r="I31" s="48"/>
      <c r="J31" s="48"/>
      <c r="K31" s="48"/>
      <c r="L31" s="43">
        <v>1</v>
      </c>
      <c r="M31" s="51">
        <v>35.4</v>
      </c>
      <c r="N31" s="52">
        <f t="shared" si="1"/>
        <v>35.4</v>
      </c>
      <c r="O31" s="53"/>
      <c r="P31" s="54"/>
      <c r="Q31" s="55"/>
    </row>
    <row r="32" spans="2:17" x14ac:dyDescent="0.25">
      <c r="B32" s="83" t="s">
        <v>66</v>
      </c>
      <c r="C32" s="48"/>
      <c r="D32" s="48"/>
      <c r="E32" s="48"/>
      <c r="F32" s="48"/>
      <c r="G32" s="48"/>
      <c r="H32" s="48"/>
      <c r="I32" s="48"/>
      <c r="J32" s="48"/>
      <c r="K32" s="48"/>
      <c r="L32" s="43">
        <v>61</v>
      </c>
      <c r="M32" s="51">
        <v>0.55900000000000005</v>
      </c>
      <c r="N32" s="52">
        <f t="shared" si="1"/>
        <v>34.099000000000004</v>
      </c>
      <c r="O32" s="53"/>
      <c r="P32" s="54"/>
      <c r="Q32" s="55"/>
    </row>
    <row r="33" spans="2:17" x14ac:dyDescent="0.25">
      <c r="B33" s="83" t="s">
        <v>67</v>
      </c>
      <c r="C33" s="48"/>
      <c r="D33" s="48"/>
      <c r="E33" s="48"/>
      <c r="F33" s="48"/>
      <c r="G33" s="48"/>
      <c r="H33" s="48"/>
      <c r="I33" s="48"/>
      <c r="J33" s="48"/>
      <c r="K33" s="48"/>
      <c r="L33" s="43">
        <v>61</v>
      </c>
      <c r="M33" s="51">
        <v>0.55900000000000005</v>
      </c>
      <c r="N33" s="52">
        <f t="shared" si="1"/>
        <v>34.099000000000004</v>
      </c>
      <c r="O33" s="53"/>
      <c r="P33" s="54"/>
      <c r="Q33" s="55"/>
    </row>
    <row r="34" spans="2:17" x14ac:dyDescent="0.25">
      <c r="B34" s="83" t="s">
        <v>68</v>
      </c>
      <c r="C34" s="48"/>
      <c r="D34" s="48"/>
      <c r="E34" s="48"/>
      <c r="F34" s="48"/>
      <c r="G34" s="48"/>
      <c r="H34" s="48"/>
      <c r="I34" s="48"/>
      <c r="J34" s="48"/>
      <c r="K34" s="48"/>
      <c r="L34" s="43">
        <v>86</v>
      </c>
      <c r="M34" s="51">
        <v>0.55900000000000005</v>
      </c>
      <c r="N34" s="52">
        <f t="shared" si="1"/>
        <v>48.074000000000005</v>
      </c>
      <c r="O34" s="53"/>
      <c r="P34" s="54"/>
      <c r="Q34" s="55"/>
    </row>
    <row r="35" spans="2:17" x14ac:dyDescent="0.25">
      <c r="B35" s="83" t="s">
        <v>69</v>
      </c>
      <c r="C35" s="48"/>
      <c r="D35" s="48"/>
      <c r="E35" s="48"/>
      <c r="F35" s="48"/>
      <c r="G35" s="48"/>
      <c r="H35" s="48"/>
      <c r="I35" s="48"/>
      <c r="J35" s="48"/>
      <c r="K35" s="48"/>
      <c r="L35" s="43">
        <v>86</v>
      </c>
      <c r="M35" s="51">
        <v>0.55900000000000005</v>
      </c>
      <c r="N35" s="52">
        <f t="shared" si="1"/>
        <v>48.074000000000005</v>
      </c>
      <c r="O35" s="53"/>
      <c r="P35" s="54"/>
      <c r="Q35" s="55"/>
    </row>
    <row r="36" spans="2:17" ht="15.75" thickBot="1" x14ac:dyDescent="0.3">
      <c r="B36" s="84" t="s">
        <v>70</v>
      </c>
      <c r="C36" s="80"/>
      <c r="D36" s="80"/>
      <c r="E36" s="80"/>
      <c r="F36" s="80"/>
      <c r="G36" s="80"/>
      <c r="H36" s="80"/>
      <c r="I36" s="80"/>
      <c r="J36" s="80"/>
      <c r="K36" s="80"/>
      <c r="L36" s="44">
        <v>43</v>
      </c>
      <c r="M36" s="61">
        <v>0.55900000000000005</v>
      </c>
      <c r="N36" s="62">
        <f t="shared" si="1"/>
        <v>24.037000000000003</v>
      </c>
      <c r="O36" s="63"/>
      <c r="P36" s="64"/>
      <c r="Q36" s="65"/>
    </row>
    <row r="37" spans="2:17" ht="15.75" thickBot="1" x14ac:dyDescent="0.3">
      <c r="M37" s="66"/>
      <c r="N37" s="66"/>
      <c r="O37" s="66"/>
      <c r="P37" s="66"/>
      <c r="Q37" s="66"/>
    </row>
    <row r="38" spans="2:17" ht="15.75" thickBot="1" x14ac:dyDescent="0.3">
      <c r="B38" s="45" t="s">
        <v>62</v>
      </c>
      <c r="C38" s="46"/>
      <c r="D38" s="46"/>
      <c r="E38" s="46"/>
      <c r="F38" s="46"/>
      <c r="G38" s="46"/>
      <c r="H38" s="46"/>
      <c r="I38" s="46"/>
      <c r="J38" s="46"/>
      <c r="K38" s="47"/>
      <c r="M38" s="66"/>
      <c r="N38" s="67">
        <f>SUM(N5:N36)</f>
        <v>4545.1529999999993</v>
      </c>
      <c r="O38" s="66"/>
      <c r="P38" s="66"/>
      <c r="Q38" s="67">
        <f>SUM(Q5:Q36)</f>
        <v>6330</v>
      </c>
    </row>
    <row r="39" spans="2:17" ht="15.75" thickBot="1" x14ac:dyDescent="0.3">
      <c r="M39" s="66"/>
      <c r="N39" s="66"/>
      <c r="O39" s="66"/>
      <c r="P39" s="66"/>
      <c r="Q39" s="66"/>
    </row>
    <row r="40" spans="2:17" ht="15.75" thickBot="1" x14ac:dyDescent="0.3">
      <c r="M40" s="66"/>
      <c r="N40" s="66"/>
      <c r="O40" s="66"/>
      <c r="P40" s="66"/>
      <c r="Q40" s="68">
        <f>Q38-N38</f>
        <v>1784.8470000000007</v>
      </c>
    </row>
    <row r="41" spans="2:17" ht="15.75" thickBot="1" x14ac:dyDescent="0.3">
      <c r="B41" s="49" t="s">
        <v>73</v>
      </c>
      <c r="C41" s="46"/>
      <c r="D41" s="46"/>
      <c r="E41" s="50"/>
      <c r="F41" s="71">
        <f>P13</f>
        <v>35</v>
      </c>
    </row>
    <row r="42" spans="2:17" ht="15.75" thickBot="1" x14ac:dyDescent="0.3">
      <c r="F42" s="72"/>
    </row>
    <row r="43" spans="2:17" ht="15.75" thickBot="1" x14ac:dyDescent="0.3">
      <c r="B43" s="49" t="s">
        <v>79</v>
      </c>
      <c r="C43" s="46"/>
      <c r="D43" s="46"/>
      <c r="E43" s="46"/>
      <c r="F43" s="71">
        <v>20</v>
      </c>
    </row>
    <row r="44" spans="2:17" ht="15.75" thickBot="1" x14ac:dyDescent="0.3"/>
    <row r="45" spans="2:17" ht="15.75" thickBot="1" x14ac:dyDescent="0.3">
      <c r="B45" s="49" t="s">
        <v>114</v>
      </c>
      <c r="C45" s="46"/>
      <c r="D45" s="46"/>
      <c r="E45" s="46"/>
      <c r="F45" s="71">
        <v>10</v>
      </c>
    </row>
  </sheetData>
  <mergeCells count="2">
    <mergeCell ref="L3:N3"/>
    <mergeCell ref="O3:Q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327EB-0D1A-4925-AB71-AAF38C817D5F}">
  <dimension ref="A1:J89"/>
  <sheetViews>
    <sheetView showGridLines="0" topLeftCell="A49" workbookViewId="0">
      <selection activeCell="H78" sqref="H78"/>
    </sheetView>
  </sheetViews>
  <sheetFormatPr baseColWidth="10" defaultRowHeight="12.75" x14ac:dyDescent="0.2"/>
  <cols>
    <col min="1" max="1" width="15.7109375" style="127" customWidth="1"/>
    <col min="2" max="2" width="14.7109375" style="134" bestFit="1" customWidth="1"/>
    <col min="3" max="3" width="14.7109375" style="131" bestFit="1" customWidth="1"/>
    <col min="4" max="4" width="11.42578125" style="156"/>
    <col min="5" max="5" width="23.5703125" style="127" bestFit="1" customWidth="1"/>
    <col min="6" max="7" width="11.42578125" style="130"/>
    <col min="8" max="10" width="13.42578125" style="130" customWidth="1"/>
    <col min="11" max="16384" width="11.42578125" style="130"/>
  </cols>
  <sheetData>
    <row r="1" spans="1:6" x14ac:dyDescent="0.2">
      <c r="A1" s="126" t="s">
        <v>2</v>
      </c>
      <c r="B1" s="129" t="s">
        <v>5</v>
      </c>
      <c r="C1" s="128" t="s">
        <v>1</v>
      </c>
      <c r="D1" s="155" t="s">
        <v>168</v>
      </c>
      <c r="E1" s="126" t="s">
        <v>4</v>
      </c>
      <c r="F1" s="128" t="s">
        <v>455</v>
      </c>
    </row>
    <row r="2" spans="1:6" x14ac:dyDescent="0.2">
      <c r="A2" s="191" t="s">
        <v>143</v>
      </c>
      <c r="B2" s="191" t="s">
        <v>103</v>
      </c>
      <c r="C2" s="192" t="s">
        <v>8</v>
      </c>
      <c r="D2" s="193" t="s">
        <v>313</v>
      </c>
      <c r="E2" s="194" t="s">
        <v>170</v>
      </c>
      <c r="F2" s="195" t="s">
        <v>456</v>
      </c>
    </row>
    <row r="3" spans="1:6" x14ac:dyDescent="0.2">
      <c r="A3" s="191" t="s">
        <v>143</v>
      </c>
      <c r="B3" s="191" t="s">
        <v>103</v>
      </c>
      <c r="C3" s="192" t="s">
        <v>8</v>
      </c>
      <c r="D3" s="193" t="s">
        <v>315</v>
      </c>
      <c r="E3" s="194" t="s">
        <v>172</v>
      </c>
      <c r="F3" s="195" t="s">
        <v>457</v>
      </c>
    </row>
    <row r="4" spans="1:6" x14ac:dyDescent="0.2">
      <c r="A4" s="196" t="s">
        <v>160</v>
      </c>
      <c r="B4" s="197" t="s">
        <v>103</v>
      </c>
      <c r="C4" s="192" t="s">
        <v>8</v>
      </c>
      <c r="D4" s="193" t="s">
        <v>316</v>
      </c>
      <c r="E4" s="196" t="s">
        <v>189</v>
      </c>
      <c r="F4" s="195" t="s">
        <v>457</v>
      </c>
    </row>
    <row r="5" spans="1:6" x14ac:dyDescent="0.2">
      <c r="A5" s="196" t="s">
        <v>160</v>
      </c>
      <c r="B5" s="197" t="s">
        <v>103</v>
      </c>
      <c r="C5" s="192" t="s">
        <v>8</v>
      </c>
      <c r="D5" s="193" t="s">
        <v>314</v>
      </c>
      <c r="E5" s="196" t="s">
        <v>190</v>
      </c>
      <c r="F5" s="195" t="s">
        <v>456</v>
      </c>
    </row>
    <row r="6" spans="1:6" x14ac:dyDescent="0.2">
      <c r="A6" s="196" t="s">
        <v>159</v>
      </c>
      <c r="B6" s="197" t="s">
        <v>150</v>
      </c>
      <c r="C6" s="192" t="s">
        <v>8</v>
      </c>
      <c r="D6" s="193" t="s">
        <v>317</v>
      </c>
      <c r="E6" s="196" t="s">
        <v>187</v>
      </c>
      <c r="F6" s="195" t="s">
        <v>458</v>
      </c>
    </row>
    <row r="7" spans="1:6" ht="12.75" customHeight="1" x14ac:dyDescent="0.2">
      <c r="A7" s="196" t="s">
        <v>159</v>
      </c>
      <c r="B7" s="197" t="s">
        <v>150</v>
      </c>
      <c r="C7" s="192" t="s">
        <v>8</v>
      </c>
      <c r="D7" s="193" t="s">
        <v>318</v>
      </c>
      <c r="E7" s="196" t="s">
        <v>188</v>
      </c>
      <c r="F7" s="195" t="s">
        <v>459</v>
      </c>
    </row>
    <row r="8" spans="1:6" x14ac:dyDescent="0.2">
      <c r="A8" s="196" t="s">
        <v>161</v>
      </c>
      <c r="B8" s="197" t="s">
        <v>150</v>
      </c>
      <c r="C8" s="192" t="s">
        <v>8</v>
      </c>
      <c r="D8" s="193" t="s">
        <v>327</v>
      </c>
      <c r="E8" s="196" t="s">
        <v>191</v>
      </c>
      <c r="F8" s="195" t="s">
        <v>459</v>
      </c>
    </row>
    <row r="9" spans="1:6" x14ac:dyDescent="0.2">
      <c r="A9" s="196" t="s">
        <v>161</v>
      </c>
      <c r="B9" s="197" t="s">
        <v>150</v>
      </c>
      <c r="C9" s="192" t="s">
        <v>8</v>
      </c>
      <c r="D9" s="193" t="s">
        <v>319</v>
      </c>
      <c r="E9" s="196" t="s">
        <v>192</v>
      </c>
      <c r="F9" s="195" t="s">
        <v>458</v>
      </c>
    </row>
    <row r="10" spans="1:6" ht="15.75" customHeight="1" x14ac:dyDescent="0.25">
      <c r="A10" s="196" t="s">
        <v>300</v>
      </c>
      <c r="B10" s="197" t="s">
        <v>150</v>
      </c>
      <c r="C10" s="198" t="s">
        <v>8</v>
      </c>
      <c r="D10" s="193" t="s">
        <v>328</v>
      </c>
      <c r="E10" s="199" t="s">
        <v>399</v>
      </c>
      <c r="F10" s="195" t="s">
        <v>456</v>
      </c>
    </row>
    <row r="11" spans="1:6" ht="15.75" customHeight="1" x14ac:dyDescent="0.25">
      <c r="A11" s="196" t="s">
        <v>300</v>
      </c>
      <c r="B11" s="197" t="s">
        <v>150</v>
      </c>
      <c r="C11" s="198" t="s">
        <v>8</v>
      </c>
      <c r="D11" s="193" t="s">
        <v>320</v>
      </c>
      <c r="E11" s="199" t="s">
        <v>400</v>
      </c>
      <c r="F11" s="195" t="s">
        <v>457</v>
      </c>
    </row>
    <row r="12" spans="1:6" ht="15" x14ac:dyDescent="0.2">
      <c r="A12" s="200" t="s">
        <v>282</v>
      </c>
      <c r="B12" s="200" t="s">
        <v>150</v>
      </c>
      <c r="C12" s="201" t="s">
        <v>8</v>
      </c>
      <c r="D12" s="193" t="s">
        <v>329</v>
      </c>
      <c r="E12" s="200" t="s">
        <v>401</v>
      </c>
      <c r="F12" s="195" t="s">
        <v>457</v>
      </c>
    </row>
    <row r="13" spans="1:6" ht="15" x14ac:dyDescent="0.2">
      <c r="A13" s="200" t="s">
        <v>282</v>
      </c>
      <c r="B13" s="200" t="s">
        <v>150</v>
      </c>
      <c r="C13" s="201" t="s">
        <v>8</v>
      </c>
      <c r="D13" s="193" t="s">
        <v>321</v>
      </c>
      <c r="E13" s="200" t="s">
        <v>402</v>
      </c>
      <c r="F13" s="195" t="s">
        <v>456</v>
      </c>
    </row>
    <row r="14" spans="1:6" x14ac:dyDescent="0.2">
      <c r="A14" s="196" t="s">
        <v>304</v>
      </c>
      <c r="B14" s="197" t="s">
        <v>145</v>
      </c>
      <c r="C14" s="195" t="s">
        <v>8</v>
      </c>
      <c r="D14" s="193" t="s">
        <v>323</v>
      </c>
      <c r="E14" s="196" t="s">
        <v>403</v>
      </c>
      <c r="F14" s="195" t="s">
        <v>458</v>
      </c>
    </row>
    <row r="15" spans="1:6" x14ac:dyDescent="0.2">
      <c r="A15" s="196" t="s">
        <v>304</v>
      </c>
      <c r="B15" s="197" t="s">
        <v>145</v>
      </c>
      <c r="C15" s="195" t="s">
        <v>8</v>
      </c>
      <c r="D15" s="193" t="s">
        <v>322</v>
      </c>
      <c r="E15" s="196" t="s">
        <v>403</v>
      </c>
      <c r="F15" s="195" t="s">
        <v>459</v>
      </c>
    </row>
    <row r="16" spans="1:6" ht="15" customHeight="1" x14ac:dyDescent="0.2">
      <c r="A16" s="196" t="s">
        <v>251</v>
      </c>
      <c r="B16" s="197" t="s">
        <v>145</v>
      </c>
      <c r="C16" s="202" t="s">
        <v>8</v>
      </c>
      <c r="D16" s="193" t="s">
        <v>330</v>
      </c>
      <c r="E16" s="203" t="s">
        <v>404</v>
      </c>
      <c r="F16" s="195" t="s">
        <v>459</v>
      </c>
    </row>
    <row r="17" spans="1:6" ht="15" customHeight="1" x14ac:dyDescent="0.2">
      <c r="A17" s="196" t="s">
        <v>251</v>
      </c>
      <c r="B17" s="197" t="s">
        <v>145</v>
      </c>
      <c r="C17" s="202" t="s">
        <v>8</v>
      </c>
      <c r="D17" s="193" t="s">
        <v>324</v>
      </c>
      <c r="E17" s="203" t="s">
        <v>405</v>
      </c>
      <c r="F17" s="195" t="s">
        <v>458</v>
      </c>
    </row>
    <row r="18" spans="1:6" ht="15.75" customHeight="1" x14ac:dyDescent="0.25">
      <c r="A18" s="196" t="s">
        <v>301</v>
      </c>
      <c r="B18" s="197" t="s">
        <v>145</v>
      </c>
      <c r="C18" s="198" t="s">
        <v>8</v>
      </c>
      <c r="D18" s="193" t="s">
        <v>331</v>
      </c>
      <c r="E18" s="199" t="s">
        <v>406</v>
      </c>
      <c r="F18" s="195" t="s">
        <v>456</v>
      </c>
    </row>
    <row r="19" spans="1:6" ht="15.75" customHeight="1" x14ac:dyDescent="0.25">
      <c r="A19" s="196" t="s">
        <v>301</v>
      </c>
      <c r="B19" s="197" t="s">
        <v>299</v>
      </c>
      <c r="C19" s="198" t="s">
        <v>8</v>
      </c>
      <c r="D19" s="193" t="s">
        <v>325</v>
      </c>
      <c r="E19" s="199" t="s">
        <v>407</v>
      </c>
      <c r="F19" s="195" t="s">
        <v>457</v>
      </c>
    </row>
    <row r="20" spans="1:6" x14ac:dyDescent="0.2">
      <c r="A20" s="196" t="s">
        <v>162</v>
      </c>
      <c r="B20" s="197" t="s">
        <v>151</v>
      </c>
      <c r="C20" s="192" t="s">
        <v>8</v>
      </c>
      <c r="D20" s="193" t="s">
        <v>334</v>
      </c>
      <c r="E20" s="196" t="s">
        <v>193</v>
      </c>
      <c r="F20" s="195" t="s">
        <v>457</v>
      </c>
    </row>
    <row r="21" spans="1:6" x14ac:dyDescent="0.2">
      <c r="A21" s="196" t="s">
        <v>162</v>
      </c>
      <c r="B21" s="197" t="s">
        <v>151</v>
      </c>
      <c r="C21" s="192" t="s">
        <v>8</v>
      </c>
      <c r="D21" s="193" t="s">
        <v>335</v>
      </c>
      <c r="E21" s="196" t="s">
        <v>211</v>
      </c>
      <c r="F21" s="195" t="s">
        <v>456</v>
      </c>
    </row>
    <row r="22" spans="1:6" x14ac:dyDescent="0.2">
      <c r="A22" s="191" t="s">
        <v>214</v>
      </c>
      <c r="B22" s="191" t="s">
        <v>151</v>
      </c>
      <c r="C22" s="204" t="s">
        <v>8</v>
      </c>
      <c r="D22" s="193" t="s">
        <v>332</v>
      </c>
      <c r="E22" s="205" t="s">
        <v>408</v>
      </c>
      <c r="F22" s="195" t="s">
        <v>458</v>
      </c>
    </row>
    <row r="23" spans="1:6" x14ac:dyDescent="0.2">
      <c r="A23" s="191" t="s">
        <v>214</v>
      </c>
      <c r="B23" s="191" t="s">
        <v>151</v>
      </c>
      <c r="C23" s="204" t="s">
        <v>8</v>
      </c>
      <c r="D23" s="193" t="s">
        <v>326</v>
      </c>
      <c r="E23" s="191" t="s">
        <v>189</v>
      </c>
      <c r="F23" s="195" t="s">
        <v>459</v>
      </c>
    </row>
    <row r="24" spans="1:6" x14ac:dyDescent="0.2">
      <c r="A24" s="194" t="s">
        <v>148</v>
      </c>
      <c r="B24" s="191" t="s">
        <v>151</v>
      </c>
      <c r="C24" s="192" t="s">
        <v>8</v>
      </c>
      <c r="D24" s="193" t="s">
        <v>336</v>
      </c>
      <c r="E24" s="194" t="s">
        <v>206</v>
      </c>
      <c r="F24" s="195" t="s">
        <v>459</v>
      </c>
    </row>
    <row r="25" spans="1:6" x14ac:dyDescent="0.2">
      <c r="A25" s="194" t="s">
        <v>148</v>
      </c>
      <c r="B25" s="206" t="s">
        <v>151</v>
      </c>
      <c r="C25" s="192" t="s">
        <v>8</v>
      </c>
      <c r="D25" s="193" t="s">
        <v>333</v>
      </c>
      <c r="E25" s="194" t="s">
        <v>207</v>
      </c>
      <c r="F25" s="195" t="s">
        <v>458</v>
      </c>
    </row>
    <row r="26" spans="1:6" x14ac:dyDescent="0.2">
      <c r="A26" s="162" t="s">
        <v>157</v>
      </c>
      <c r="B26" s="207" t="s">
        <v>103</v>
      </c>
      <c r="C26" s="164" t="s">
        <v>9</v>
      </c>
      <c r="D26" s="165" t="s">
        <v>337</v>
      </c>
      <c r="E26" s="162" t="s">
        <v>183</v>
      </c>
      <c r="F26" s="208" t="s">
        <v>460</v>
      </c>
    </row>
    <row r="27" spans="1:6" x14ac:dyDescent="0.2">
      <c r="A27" s="162" t="s">
        <v>157</v>
      </c>
      <c r="B27" s="207" t="s">
        <v>103</v>
      </c>
      <c r="C27" s="164" t="s">
        <v>9</v>
      </c>
      <c r="D27" s="165" t="s">
        <v>340</v>
      </c>
      <c r="E27" s="162" t="s">
        <v>170</v>
      </c>
      <c r="F27" s="208" t="s">
        <v>461</v>
      </c>
    </row>
    <row r="28" spans="1:6" ht="15" x14ac:dyDescent="0.2">
      <c r="A28" s="209" t="s">
        <v>284</v>
      </c>
      <c r="B28" s="209" t="s">
        <v>103</v>
      </c>
      <c r="C28" s="210" t="s">
        <v>9</v>
      </c>
      <c r="D28" s="165" t="s">
        <v>339</v>
      </c>
      <c r="E28" s="209" t="s">
        <v>409</v>
      </c>
      <c r="F28" s="208" t="s">
        <v>461</v>
      </c>
    </row>
    <row r="29" spans="1:6" ht="15" x14ac:dyDescent="0.2">
      <c r="A29" s="209" t="s">
        <v>284</v>
      </c>
      <c r="B29" s="209" t="s">
        <v>103</v>
      </c>
      <c r="C29" s="210" t="s">
        <v>9</v>
      </c>
      <c r="D29" s="165" t="s">
        <v>341</v>
      </c>
      <c r="E29" s="209" t="s">
        <v>410</v>
      </c>
      <c r="F29" s="208" t="s">
        <v>460</v>
      </c>
    </row>
    <row r="30" spans="1:6" ht="15" x14ac:dyDescent="0.2">
      <c r="A30" s="209" t="s">
        <v>286</v>
      </c>
      <c r="B30" s="209" t="s">
        <v>103</v>
      </c>
      <c r="C30" s="210" t="s">
        <v>9</v>
      </c>
      <c r="D30" s="165" t="s">
        <v>338</v>
      </c>
      <c r="E30" s="209" t="s">
        <v>411</v>
      </c>
      <c r="F30" s="208" t="s">
        <v>462</v>
      </c>
    </row>
    <row r="31" spans="1:6" ht="17.25" customHeight="1" x14ac:dyDescent="0.2">
      <c r="A31" s="209" t="s">
        <v>286</v>
      </c>
      <c r="B31" s="209" t="s">
        <v>103</v>
      </c>
      <c r="C31" s="210" t="s">
        <v>9</v>
      </c>
      <c r="D31" s="165" t="s">
        <v>342</v>
      </c>
      <c r="E31" s="209" t="s">
        <v>412</v>
      </c>
      <c r="F31" s="208" t="s">
        <v>463</v>
      </c>
    </row>
    <row r="32" spans="1:6" x14ac:dyDescent="0.2">
      <c r="A32" s="166" t="s">
        <v>220</v>
      </c>
      <c r="B32" s="166" t="s">
        <v>150</v>
      </c>
      <c r="C32" s="167" t="s">
        <v>9</v>
      </c>
      <c r="D32" s="165" t="s">
        <v>343</v>
      </c>
      <c r="E32" s="168" t="s">
        <v>413</v>
      </c>
      <c r="F32" s="208" t="s">
        <v>463</v>
      </c>
    </row>
    <row r="33" spans="1:6" x14ac:dyDescent="0.2">
      <c r="A33" s="166" t="s">
        <v>220</v>
      </c>
      <c r="B33" s="166" t="s">
        <v>150</v>
      </c>
      <c r="C33" s="167" t="s">
        <v>9</v>
      </c>
      <c r="D33" s="165" t="s">
        <v>344</v>
      </c>
      <c r="E33" s="168" t="s">
        <v>414</v>
      </c>
      <c r="F33" s="208" t="s">
        <v>462</v>
      </c>
    </row>
    <row r="34" spans="1:6" x14ac:dyDescent="0.2">
      <c r="A34" s="162" t="s">
        <v>163</v>
      </c>
      <c r="B34" s="207" t="s">
        <v>150</v>
      </c>
      <c r="C34" s="164" t="s">
        <v>9</v>
      </c>
      <c r="D34" s="165" t="s">
        <v>345</v>
      </c>
      <c r="E34" s="162" t="s">
        <v>212</v>
      </c>
      <c r="F34" s="208" t="s">
        <v>460</v>
      </c>
    </row>
    <row r="35" spans="1:6" x14ac:dyDescent="0.2">
      <c r="A35" s="162" t="s">
        <v>163</v>
      </c>
      <c r="B35" s="207" t="s">
        <v>150</v>
      </c>
      <c r="C35" s="164" t="s">
        <v>9</v>
      </c>
      <c r="D35" s="165" t="s">
        <v>346</v>
      </c>
      <c r="E35" s="162" t="s">
        <v>194</v>
      </c>
      <c r="F35" s="208" t="s">
        <v>461</v>
      </c>
    </row>
    <row r="36" spans="1:6" x14ac:dyDescent="0.2">
      <c r="A36" s="162" t="s">
        <v>156</v>
      </c>
      <c r="B36" s="207" t="s">
        <v>150</v>
      </c>
      <c r="C36" s="164" t="s">
        <v>9</v>
      </c>
      <c r="D36" s="165" t="s">
        <v>347</v>
      </c>
      <c r="E36" s="162" t="s">
        <v>186</v>
      </c>
      <c r="F36" s="208" t="s">
        <v>461</v>
      </c>
    </row>
    <row r="37" spans="1:6" x14ac:dyDescent="0.2">
      <c r="A37" s="162" t="s">
        <v>156</v>
      </c>
      <c r="B37" s="207" t="s">
        <v>150</v>
      </c>
      <c r="C37" s="164" t="s">
        <v>9</v>
      </c>
      <c r="D37" s="165" t="s">
        <v>348</v>
      </c>
      <c r="E37" s="162" t="s">
        <v>90</v>
      </c>
      <c r="F37" s="208" t="s">
        <v>460</v>
      </c>
    </row>
    <row r="38" spans="1:6" ht="15" x14ac:dyDescent="0.2">
      <c r="A38" s="209" t="s">
        <v>283</v>
      </c>
      <c r="B38" s="209" t="s">
        <v>302</v>
      </c>
      <c r="C38" s="210" t="s">
        <v>9</v>
      </c>
      <c r="D38" s="165" t="s">
        <v>349</v>
      </c>
      <c r="E38" s="209" t="s">
        <v>200</v>
      </c>
      <c r="F38" s="208" t="s">
        <v>462</v>
      </c>
    </row>
    <row r="39" spans="1:6" ht="15" x14ac:dyDescent="0.2">
      <c r="A39" s="209" t="s">
        <v>283</v>
      </c>
      <c r="B39" s="209" t="s">
        <v>150</v>
      </c>
      <c r="C39" s="210" t="s">
        <v>9</v>
      </c>
      <c r="D39" s="165" t="s">
        <v>350</v>
      </c>
      <c r="E39" s="209" t="s">
        <v>415</v>
      </c>
      <c r="F39" s="208" t="s">
        <v>463</v>
      </c>
    </row>
    <row r="40" spans="1:6" x14ac:dyDescent="0.2">
      <c r="A40" s="166" t="s">
        <v>144</v>
      </c>
      <c r="B40" s="166" t="s">
        <v>145</v>
      </c>
      <c r="C40" s="164" t="s">
        <v>9</v>
      </c>
      <c r="D40" s="211" t="s">
        <v>362</v>
      </c>
      <c r="E40" s="169" t="s">
        <v>174</v>
      </c>
      <c r="F40" s="208" t="s">
        <v>463</v>
      </c>
    </row>
    <row r="41" spans="1:6" x14ac:dyDescent="0.2">
      <c r="A41" s="166" t="s">
        <v>144</v>
      </c>
      <c r="B41" s="166" t="s">
        <v>145</v>
      </c>
      <c r="C41" s="164" t="s">
        <v>9</v>
      </c>
      <c r="D41" s="211" t="s">
        <v>367</v>
      </c>
      <c r="E41" s="169" t="s">
        <v>176</v>
      </c>
      <c r="F41" s="208" t="s">
        <v>462</v>
      </c>
    </row>
    <row r="42" spans="1:6" ht="12.75" customHeight="1" x14ac:dyDescent="0.2">
      <c r="A42" s="166" t="s">
        <v>216</v>
      </c>
      <c r="B42" s="166" t="s">
        <v>217</v>
      </c>
      <c r="C42" s="167" t="s">
        <v>9</v>
      </c>
      <c r="D42" s="165" t="s">
        <v>351</v>
      </c>
      <c r="E42" s="168" t="s">
        <v>416</v>
      </c>
      <c r="F42" s="208" t="s">
        <v>460</v>
      </c>
    </row>
    <row r="43" spans="1:6" x14ac:dyDescent="0.2">
      <c r="A43" s="166" t="s">
        <v>216</v>
      </c>
      <c r="B43" s="166" t="s">
        <v>217</v>
      </c>
      <c r="C43" s="167" t="s">
        <v>9</v>
      </c>
      <c r="D43" s="165" t="s">
        <v>352</v>
      </c>
      <c r="E43" s="168" t="s">
        <v>417</v>
      </c>
      <c r="F43" s="208" t="s">
        <v>461</v>
      </c>
    </row>
    <row r="44" spans="1:6" x14ac:dyDescent="0.2">
      <c r="A44" s="162" t="s">
        <v>158</v>
      </c>
      <c r="B44" s="207" t="s">
        <v>145</v>
      </c>
      <c r="C44" s="164" t="s">
        <v>9</v>
      </c>
      <c r="D44" s="165" t="s">
        <v>353</v>
      </c>
      <c r="E44" s="162" t="s">
        <v>184</v>
      </c>
      <c r="F44" s="208" t="s">
        <v>461</v>
      </c>
    </row>
    <row r="45" spans="1:6" x14ac:dyDescent="0.2">
      <c r="A45" s="162" t="s">
        <v>158</v>
      </c>
      <c r="B45" s="207" t="s">
        <v>145</v>
      </c>
      <c r="C45" s="164" t="s">
        <v>9</v>
      </c>
      <c r="D45" s="165" t="s">
        <v>354</v>
      </c>
      <c r="E45" s="162" t="s">
        <v>185</v>
      </c>
      <c r="F45" s="208" t="s">
        <v>460</v>
      </c>
    </row>
    <row r="46" spans="1:6" ht="15" customHeight="1" x14ac:dyDescent="0.2">
      <c r="A46" s="162" t="s">
        <v>252</v>
      </c>
      <c r="B46" s="207" t="s">
        <v>145</v>
      </c>
      <c r="C46" s="212" t="s">
        <v>9</v>
      </c>
      <c r="D46" s="165" t="s">
        <v>355</v>
      </c>
      <c r="E46" s="213" t="s">
        <v>418</v>
      </c>
      <c r="F46" s="208" t="s">
        <v>462</v>
      </c>
    </row>
    <row r="47" spans="1:6" ht="15" x14ac:dyDescent="0.2">
      <c r="A47" s="162" t="s">
        <v>252</v>
      </c>
      <c r="B47" s="207" t="s">
        <v>145</v>
      </c>
      <c r="C47" s="212" t="s">
        <v>9</v>
      </c>
      <c r="D47" s="165" t="s">
        <v>386</v>
      </c>
      <c r="E47" s="213" t="s">
        <v>419</v>
      </c>
      <c r="F47" s="208" t="s">
        <v>463</v>
      </c>
    </row>
    <row r="48" spans="1:6" ht="15" x14ac:dyDescent="0.2">
      <c r="A48" s="209" t="s">
        <v>285</v>
      </c>
      <c r="B48" s="209" t="s">
        <v>145</v>
      </c>
      <c r="C48" s="210" t="s">
        <v>9</v>
      </c>
      <c r="D48" s="165" t="s">
        <v>356</v>
      </c>
      <c r="E48" s="209" t="s">
        <v>211</v>
      </c>
      <c r="F48" s="208" t="s">
        <v>463</v>
      </c>
    </row>
    <row r="49" spans="1:10" ht="15" x14ac:dyDescent="0.2">
      <c r="A49" s="209" t="s">
        <v>285</v>
      </c>
      <c r="B49" s="209" t="s">
        <v>145</v>
      </c>
      <c r="C49" s="210" t="s">
        <v>9</v>
      </c>
      <c r="D49" s="165" t="s">
        <v>357</v>
      </c>
      <c r="E49" s="209" t="s">
        <v>420</v>
      </c>
      <c r="F49" s="208" t="s">
        <v>462</v>
      </c>
    </row>
    <row r="50" spans="1:10" x14ac:dyDescent="0.2">
      <c r="A50" s="166" t="s">
        <v>223</v>
      </c>
      <c r="B50" s="166" t="s">
        <v>151</v>
      </c>
      <c r="C50" s="167" t="s">
        <v>9</v>
      </c>
      <c r="D50" s="165" t="s">
        <v>358</v>
      </c>
      <c r="E50" s="168" t="s">
        <v>421</v>
      </c>
      <c r="F50" s="208" t="s">
        <v>460</v>
      </c>
    </row>
    <row r="51" spans="1:10" x14ac:dyDescent="0.2">
      <c r="A51" s="166" t="s">
        <v>223</v>
      </c>
      <c r="B51" s="166" t="s">
        <v>151</v>
      </c>
      <c r="C51" s="167" t="s">
        <v>9</v>
      </c>
      <c r="D51" s="165" t="s">
        <v>358</v>
      </c>
      <c r="E51" s="168" t="s">
        <v>422</v>
      </c>
      <c r="F51" s="208" t="s">
        <v>461</v>
      </c>
    </row>
    <row r="52" spans="1:10" x14ac:dyDescent="0.2">
      <c r="A52" s="166" t="s">
        <v>226</v>
      </c>
      <c r="B52" s="166" t="s">
        <v>151</v>
      </c>
      <c r="C52" s="167" t="s">
        <v>9</v>
      </c>
      <c r="D52" s="165" t="s">
        <v>359</v>
      </c>
      <c r="E52" s="168" t="s">
        <v>423</v>
      </c>
      <c r="F52" s="208" t="s">
        <v>461</v>
      </c>
    </row>
    <row r="53" spans="1:10" x14ac:dyDescent="0.2">
      <c r="A53" s="166" t="s">
        <v>226</v>
      </c>
      <c r="B53" s="166" t="s">
        <v>151</v>
      </c>
      <c r="C53" s="167" t="s">
        <v>9</v>
      </c>
      <c r="D53" s="165" t="s">
        <v>360</v>
      </c>
      <c r="E53" s="168" t="s">
        <v>424</v>
      </c>
      <c r="F53" s="208" t="s">
        <v>460</v>
      </c>
    </row>
    <row r="54" spans="1:10" s="135" customFormat="1" x14ac:dyDescent="0.2">
      <c r="A54" s="169" t="s">
        <v>242</v>
      </c>
      <c r="B54" s="207" t="s">
        <v>86</v>
      </c>
      <c r="C54" s="167" t="s">
        <v>9</v>
      </c>
      <c r="D54" s="165" t="s">
        <v>464</v>
      </c>
      <c r="E54" s="170"/>
      <c r="F54" s="208" t="s">
        <v>462</v>
      </c>
    </row>
    <row r="55" spans="1:10" s="136" customFormat="1" x14ac:dyDescent="0.2">
      <c r="A55" s="169" t="s">
        <v>242</v>
      </c>
      <c r="B55" s="207" t="s">
        <v>86</v>
      </c>
      <c r="C55" s="208" t="s">
        <v>9</v>
      </c>
      <c r="D55" s="165" t="s">
        <v>361</v>
      </c>
      <c r="E55" s="170" t="s">
        <v>426</v>
      </c>
      <c r="F55" s="208" t="s">
        <v>463</v>
      </c>
    </row>
    <row r="56" spans="1:10" x14ac:dyDescent="0.2">
      <c r="A56" s="171" t="s">
        <v>235</v>
      </c>
      <c r="B56" s="171" t="s">
        <v>103</v>
      </c>
      <c r="C56" s="172" t="s">
        <v>10</v>
      </c>
      <c r="D56" s="173" t="s">
        <v>363</v>
      </c>
      <c r="E56" s="174" t="s">
        <v>425</v>
      </c>
      <c r="F56" s="179" t="s">
        <v>465</v>
      </c>
    </row>
    <row r="57" spans="1:10" x14ac:dyDescent="0.2">
      <c r="A57" s="171" t="s">
        <v>235</v>
      </c>
      <c r="B57" s="171" t="s">
        <v>103</v>
      </c>
      <c r="C57" s="172" t="s">
        <v>10</v>
      </c>
      <c r="D57" s="173" t="s">
        <v>366</v>
      </c>
      <c r="E57" s="174" t="s">
        <v>427</v>
      </c>
      <c r="F57" s="179" t="s">
        <v>466</v>
      </c>
    </row>
    <row r="58" spans="1:10" ht="15" x14ac:dyDescent="0.2">
      <c r="A58" s="177" t="s">
        <v>453</v>
      </c>
      <c r="B58" s="216" t="s">
        <v>103</v>
      </c>
      <c r="C58" s="215" t="s">
        <v>10</v>
      </c>
      <c r="D58" s="179" t="s">
        <v>395</v>
      </c>
      <c r="E58" s="217" t="s">
        <v>141</v>
      </c>
      <c r="F58" s="179" t="s">
        <v>465</v>
      </c>
      <c r="H58" s="386" t="s">
        <v>439</v>
      </c>
      <c r="I58" s="387"/>
      <c r="J58" s="388"/>
    </row>
    <row r="59" spans="1:10" ht="15" x14ac:dyDescent="0.2">
      <c r="A59" s="177" t="s">
        <v>453</v>
      </c>
      <c r="B59" s="216" t="s">
        <v>103</v>
      </c>
      <c r="C59" s="215" t="s">
        <v>10</v>
      </c>
      <c r="D59" s="179" t="s">
        <v>396</v>
      </c>
      <c r="E59" s="217" t="s">
        <v>447</v>
      </c>
      <c r="F59" s="179" t="s">
        <v>466</v>
      </c>
      <c r="H59" s="180"/>
      <c r="I59" s="181"/>
      <c r="J59" s="182"/>
    </row>
    <row r="60" spans="1:10" ht="15" x14ac:dyDescent="0.2">
      <c r="A60" s="214" t="s">
        <v>288</v>
      </c>
      <c r="B60" s="214" t="s">
        <v>103</v>
      </c>
      <c r="C60" s="215" t="s">
        <v>10</v>
      </c>
      <c r="D60" s="173" t="s">
        <v>364</v>
      </c>
      <c r="E60" s="214" t="s">
        <v>428</v>
      </c>
      <c r="F60" s="179" t="s">
        <v>466</v>
      </c>
      <c r="H60" s="383" t="s">
        <v>440</v>
      </c>
      <c r="I60" s="384"/>
      <c r="J60" s="385"/>
    </row>
    <row r="61" spans="1:10" ht="15" x14ac:dyDescent="0.2">
      <c r="A61" s="214" t="s">
        <v>288</v>
      </c>
      <c r="B61" s="214" t="s">
        <v>103</v>
      </c>
      <c r="C61" s="215" t="s">
        <v>10</v>
      </c>
      <c r="D61" s="173" t="s">
        <v>365</v>
      </c>
      <c r="E61" s="214" t="s">
        <v>429</v>
      </c>
      <c r="F61" s="179" t="s">
        <v>465</v>
      </c>
      <c r="H61" s="383"/>
      <c r="I61" s="384"/>
      <c r="J61" s="385"/>
    </row>
    <row r="62" spans="1:10" x14ac:dyDescent="0.2">
      <c r="A62" s="171" t="s">
        <v>229</v>
      </c>
      <c r="B62" s="171" t="s">
        <v>150</v>
      </c>
      <c r="C62" s="172" t="s">
        <v>10</v>
      </c>
      <c r="D62" s="173" t="s">
        <v>368</v>
      </c>
      <c r="E62" s="174" t="s">
        <v>430</v>
      </c>
      <c r="F62" s="179" t="s">
        <v>467</v>
      </c>
      <c r="H62" s="383"/>
      <c r="I62" s="384"/>
      <c r="J62" s="385"/>
    </row>
    <row r="63" spans="1:10" x14ac:dyDescent="0.2">
      <c r="A63" s="171" t="s">
        <v>229</v>
      </c>
      <c r="B63" s="171" t="s">
        <v>150</v>
      </c>
      <c r="C63" s="172" t="s">
        <v>10</v>
      </c>
      <c r="D63" s="173" t="s">
        <v>369</v>
      </c>
      <c r="E63" s="174" t="s">
        <v>431</v>
      </c>
      <c r="F63" s="179" t="s">
        <v>468</v>
      </c>
      <c r="H63" s="383"/>
      <c r="I63" s="384"/>
      <c r="J63" s="385"/>
    </row>
    <row r="64" spans="1:10" ht="15" x14ac:dyDescent="0.2">
      <c r="A64" s="171" t="s">
        <v>232</v>
      </c>
      <c r="B64" s="171" t="s">
        <v>150</v>
      </c>
      <c r="C64" s="172" t="s">
        <v>10</v>
      </c>
      <c r="D64" s="173" t="s">
        <v>370</v>
      </c>
      <c r="E64" s="174" t="s">
        <v>432</v>
      </c>
      <c r="F64" s="179" t="s">
        <v>468</v>
      </c>
      <c r="H64" s="180"/>
      <c r="I64" s="186" t="s">
        <v>47</v>
      </c>
      <c r="J64" s="182"/>
    </row>
    <row r="65" spans="1:10" x14ac:dyDescent="0.2">
      <c r="A65" s="171" t="s">
        <v>232</v>
      </c>
      <c r="B65" s="171" t="s">
        <v>150</v>
      </c>
      <c r="C65" s="172" t="s">
        <v>10</v>
      </c>
      <c r="D65" s="173" t="s">
        <v>371</v>
      </c>
      <c r="E65" s="174" t="s">
        <v>433</v>
      </c>
      <c r="F65" s="179" t="s">
        <v>467</v>
      </c>
      <c r="H65" s="180"/>
      <c r="I65" s="181"/>
      <c r="J65" s="182"/>
    </row>
    <row r="66" spans="1:10" x14ac:dyDescent="0.2">
      <c r="A66" s="171" t="s">
        <v>237</v>
      </c>
      <c r="B66" s="171" t="s">
        <v>150</v>
      </c>
      <c r="C66" s="172" t="s">
        <v>10</v>
      </c>
      <c r="D66" s="173" t="s">
        <v>372</v>
      </c>
      <c r="E66" s="174" t="s">
        <v>434</v>
      </c>
      <c r="F66" s="179" t="s">
        <v>465</v>
      </c>
      <c r="H66" s="183" t="s">
        <v>2</v>
      </c>
      <c r="I66" s="184" t="s">
        <v>5</v>
      </c>
      <c r="J66" s="185" t="s">
        <v>1</v>
      </c>
    </row>
    <row r="67" spans="1:10" x14ac:dyDescent="0.2">
      <c r="A67" s="171" t="s">
        <v>237</v>
      </c>
      <c r="B67" s="171" t="s">
        <v>150</v>
      </c>
      <c r="C67" s="172" t="s">
        <v>10</v>
      </c>
      <c r="D67" s="173" t="s">
        <v>373</v>
      </c>
      <c r="E67" s="174" t="s">
        <v>435</v>
      </c>
      <c r="F67" s="179" t="s">
        <v>466</v>
      </c>
    </row>
    <row r="68" spans="1:10" ht="15" x14ac:dyDescent="0.2">
      <c r="A68" s="177" t="s">
        <v>454</v>
      </c>
      <c r="B68" s="216" t="s">
        <v>150</v>
      </c>
      <c r="C68" s="215" t="s">
        <v>10</v>
      </c>
      <c r="D68" s="179" t="s">
        <v>397</v>
      </c>
      <c r="E68" s="217" t="s">
        <v>449</v>
      </c>
      <c r="F68" s="179" t="s">
        <v>467</v>
      </c>
    </row>
    <row r="69" spans="1:10" ht="15" x14ac:dyDescent="0.2">
      <c r="A69" s="177" t="s">
        <v>454</v>
      </c>
      <c r="B69" s="216" t="s">
        <v>150</v>
      </c>
      <c r="C69" s="215" t="s">
        <v>10</v>
      </c>
      <c r="D69" s="179" t="s">
        <v>398</v>
      </c>
      <c r="E69" s="217" t="s">
        <v>451</v>
      </c>
      <c r="F69" s="179" t="s">
        <v>468</v>
      </c>
    </row>
    <row r="70" spans="1:10" x14ac:dyDescent="0.2">
      <c r="A70" s="171" t="s">
        <v>208</v>
      </c>
      <c r="B70" s="171" t="s">
        <v>150</v>
      </c>
      <c r="C70" s="175" t="s">
        <v>10</v>
      </c>
      <c r="D70" s="173" t="s">
        <v>374</v>
      </c>
      <c r="E70" s="176" t="s">
        <v>196</v>
      </c>
      <c r="F70" s="179" t="s">
        <v>466</v>
      </c>
    </row>
    <row r="71" spans="1:10" x14ac:dyDescent="0.2">
      <c r="A71" s="171" t="s">
        <v>208</v>
      </c>
      <c r="B71" s="171" t="s">
        <v>150</v>
      </c>
      <c r="C71" s="175" t="s">
        <v>10</v>
      </c>
      <c r="D71" s="173" t="s">
        <v>387</v>
      </c>
      <c r="E71" s="176" t="s">
        <v>198</v>
      </c>
      <c r="F71" s="179" t="s">
        <v>465</v>
      </c>
    </row>
    <row r="72" spans="1:10" ht="15" x14ac:dyDescent="0.2">
      <c r="A72" s="214" t="s">
        <v>287</v>
      </c>
      <c r="B72" s="214" t="s">
        <v>150</v>
      </c>
      <c r="C72" s="215" t="s">
        <v>10</v>
      </c>
      <c r="D72" s="173" t="s">
        <v>375</v>
      </c>
      <c r="E72" s="214" t="s">
        <v>196</v>
      </c>
      <c r="F72" s="179" t="s">
        <v>467</v>
      </c>
    </row>
    <row r="73" spans="1:10" ht="12.75" customHeight="1" x14ac:dyDescent="0.2">
      <c r="A73" s="214" t="s">
        <v>287</v>
      </c>
      <c r="B73" s="214" t="s">
        <v>150</v>
      </c>
      <c r="C73" s="215" t="s">
        <v>10</v>
      </c>
      <c r="D73" s="173" t="s">
        <v>376</v>
      </c>
      <c r="E73" s="214" t="s">
        <v>436</v>
      </c>
      <c r="F73" s="179" t="s">
        <v>468</v>
      </c>
    </row>
    <row r="74" spans="1:10" ht="12.75" customHeight="1" x14ac:dyDescent="0.2">
      <c r="A74" s="171" t="s">
        <v>146</v>
      </c>
      <c r="B74" s="171" t="s">
        <v>145</v>
      </c>
      <c r="C74" s="175" t="s">
        <v>10</v>
      </c>
      <c r="D74" s="173" t="s">
        <v>377</v>
      </c>
      <c r="E74" s="176" t="s">
        <v>177</v>
      </c>
      <c r="F74" s="179" t="s">
        <v>468</v>
      </c>
    </row>
    <row r="75" spans="1:10" x14ac:dyDescent="0.2">
      <c r="A75" s="171" t="s">
        <v>146</v>
      </c>
      <c r="B75" s="171" t="s">
        <v>145</v>
      </c>
      <c r="C75" s="175" t="s">
        <v>10</v>
      </c>
      <c r="D75" s="173" t="s">
        <v>378</v>
      </c>
      <c r="E75" s="176" t="s">
        <v>178</v>
      </c>
      <c r="F75" s="179" t="s">
        <v>467</v>
      </c>
    </row>
    <row r="76" spans="1:10" ht="15" x14ac:dyDescent="0.2">
      <c r="A76" s="177" t="s">
        <v>452</v>
      </c>
      <c r="B76" s="216" t="s">
        <v>145</v>
      </c>
      <c r="C76" s="215" t="s">
        <v>10</v>
      </c>
      <c r="D76" s="179" t="s">
        <v>393</v>
      </c>
      <c r="E76" s="217" t="s">
        <v>443</v>
      </c>
      <c r="F76" s="179" t="s">
        <v>467</v>
      </c>
    </row>
    <row r="77" spans="1:10" ht="15" x14ac:dyDescent="0.2">
      <c r="A77" s="177" t="s">
        <v>452</v>
      </c>
      <c r="B77" s="216" t="s">
        <v>145</v>
      </c>
      <c r="C77" s="215" t="s">
        <v>10</v>
      </c>
      <c r="D77" s="179" t="s">
        <v>394</v>
      </c>
      <c r="E77" s="217" t="s">
        <v>280</v>
      </c>
      <c r="F77" s="179" t="s">
        <v>468</v>
      </c>
    </row>
    <row r="78" spans="1:10" x14ac:dyDescent="0.2">
      <c r="A78" s="177" t="s">
        <v>303</v>
      </c>
      <c r="B78" s="216" t="s">
        <v>145</v>
      </c>
      <c r="C78" s="179" t="s">
        <v>10</v>
      </c>
      <c r="D78" s="173" t="s">
        <v>379</v>
      </c>
      <c r="E78" s="177" t="s">
        <v>403</v>
      </c>
      <c r="F78" s="179" t="s">
        <v>465</v>
      </c>
    </row>
    <row r="79" spans="1:10" x14ac:dyDescent="0.2">
      <c r="A79" s="177" t="s">
        <v>303</v>
      </c>
      <c r="B79" s="216" t="s">
        <v>145</v>
      </c>
      <c r="C79" s="179" t="s">
        <v>10</v>
      </c>
      <c r="D79" s="173" t="s">
        <v>388</v>
      </c>
      <c r="E79" s="177" t="s">
        <v>403</v>
      </c>
      <c r="F79" s="179" t="s">
        <v>466</v>
      </c>
    </row>
    <row r="80" spans="1:10" x14ac:dyDescent="0.2">
      <c r="A80" s="177" t="s">
        <v>154</v>
      </c>
      <c r="B80" s="216" t="s">
        <v>145</v>
      </c>
      <c r="C80" s="175" t="s">
        <v>10</v>
      </c>
      <c r="D80" s="173" t="s">
        <v>380</v>
      </c>
      <c r="E80" s="177" t="s">
        <v>179</v>
      </c>
      <c r="F80" s="179" t="s">
        <v>466</v>
      </c>
    </row>
    <row r="81" spans="1:6" ht="12.75" customHeight="1" x14ac:dyDescent="0.2">
      <c r="A81" s="177" t="s">
        <v>154</v>
      </c>
      <c r="B81" s="216" t="s">
        <v>145</v>
      </c>
      <c r="C81" s="175" t="s">
        <v>10</v>
      </c>
      <c r="D81" s="173" t="s">
        <v>381</v>
      </c>
      <c r="E81" s="177" t="s">
        <v>180</v>
      </c>
      <c r="F81" s="179" t="s">
        <v>465</v>
      </c>
    </row>
    <row r="82" spans="1:6" ht="12.75" customHeight="1" x14ac:dyDescent="0.2">
      <c r="A82" s="177" t="s">
        <v>155</v>
      </c>
      <c r="B82" s="216" t="s">
        <v>145</v>
      </c>
      <c r="C82" s="175" t="s">
        <v>10</v>
      </c>
      <c r="D82" s="173" t="s">
        <v>382</v>
      </c>
      <c r="E82" s="177" t="s">
        <v>181</v>
      </c>
      <c r="F82" s="179" t="s">
        <v>467</v>
      </c>
    </row>
    <row r="83" spans="1:6" x14ac:dyDescent="0.2">
      <c r="A83" s="177" t="s">
        <v>155</v>
      </c>
      <c r="B83" s="216" t="s">
        <v>145</v>
      </c>
      <c r="C83" s="175" t="s">
        <v>10</v>
      </c>
      <c r="D83" s="173" t="s">
        <v>383</v>
      </c>
      <c r="E83" s="177" t="s">
        <v>182</v>
      </c>
      <c r="F83" s="179" t="s">
        <v>468</v>
      </c>
    </row>
    <row r="84" spans="1:6" x14ac:dyDescent="0.2">
      <c r="A84" s="171" t="s">
        <v>209</v>
      </c>
      <c r="B84" s="171" t="s">
        <v>145</v>
      </c>
      <c r="C84" s="175" t="s">
        <v>10</v>
      </c>
      <c r="D84" s="173" t="s">
        <v>389</v>
      </c>
      <c r="E84" s="176" t="s">
        <v>200</v>
      </c>
      <c r="F84" s="179" t="s">
        <v>468</v>
      </c>
    </row>
    <row r="85" spans="1:6" x14ac:dyDescent="0.2">
      <c r="A85" s="171" t="s">
        <v>209</v>
      </c>
      <c r="B85" s="171" t="s">
        <v>145</v>
      </c>
      <c r="C85" s="175" t="s">
        <v>10</v>
      </c>
      <c r="D85" s="173" t="s">
        <v>390</v>
      </c>
      <c r="E85" s="176" t="s">
        <v>202</v>
      </c>
      <c r="F85" s="179" t="s">
        <v>467</v>
      </c>
    </row>
    <row r="86" spans="1:6" x14ac:dyDescent="0.2">
      <c r="A86" s="171" t="s">
        <v>210</v>
      </c>
      <c r="B86" s="171" t="s">
        <v>145</v>
      </c>
      <c r="C86" s="175" t="s">
        <v>10</v>
      </c>
      <c r="D86" s="173" t="s">
        <v>384</v>
      </c>
      <c r="E86" s="176" t="s">
        <v>203</v>
      </c>
      <c r="F86" s="179" t="s">
        <v>465</v>
      </c>
    </row>
    <row r="87" spans="1:6" x14ac:dyDescent="0.2">
      <c r="A87" s="171" t="s">
        <v>210</v>
      </c>
      <c r="B87" s="171" t="s">
        <v>145</v>
      </c>
      <c r="C87" s="175" t="s">
        <v>10</v>
      </c>
      <c r="D87" s="173" t="s">
        <v>385</v>
      </c>
      <c r="E87" s="176" t="s">
        <v>205</v>
      </c>
      <c r="F87" s="179" t="s">
        <v>466</v>
      </c>
    </row>
    <row r="88" spans="1:6" ht="15" x14ac:dyDescent="0.2">
      <c r="A88" s="214" t="s">
        <v>289</v>
      </c>
      <c r="B88" s="214" t="s">
        <v>145</v>
      </c>
      <c r="C88" s="215" t="s">
        <v>10</v>
      </c>
      <c r="D88" s="173" t="s">
        <v>391</v>
      </c>
      <c r="E88" s="214" t="s">
        <v>437</v>
      </c>
      <c r="F88" s="179" t="s">
        <v>466</v>
      </c>
    </row>
    <row r="89" spans="1:6" ht="15" x14ac:dyDescent="0.2">
      <c r="A89" s="214" t="s">
        <v>289</v>
      </c>
      <c r="B89" s="214" t="s">
        <v>145</v>
      </c>
      <c r="C89" s="215" t="s">
        <v>10</v>
      </c>
      <c r="D89" s="173" t="s">
        <v>392</v>
      </c>
      <c r="E89" s="214" t="s">
        <v>438</v>
      </c>
      <c r="F89" s="179" t="s">
        <v>465</v>
      </c>
    </row>
  </sheetData>
  <sortState xmlns:xlrd2="http://schemas.microsoft.com/office/spreadsheetml/2017/richdata2" ref="A2:F89">
    <sortCondition ref="C2:C89"/>
    <sortCondition ref="B2:B89"/>
    <sortCondition ref="A2:A89"/>
  </sortState>
  <mergeCells count="2">
    <mergeCell ref="H60:J63"/>
    <mergeCell ref="H58:J58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9AE6E6-3310-43D9-AAA9-4F5A8EDE4D05}">
          <x14:formula1>
            <xm:f>Data!$E$2:$E$4</xm:f>
          </x14:formula1>
          <xm:sqref>C2:C34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92AD4-4447-46BC-A92A-48ED3D14D81C}">
  <dimension ref="A1:C87"/>
  <sheetViews>
    <sheetView workbookViewId="0">
      <selection activeCell="F4" sqref="F4"/>
    </sheetView>
  </sheetViews>
  <sheetFormatPr baseColWidth="10" defaultColWidth="16.85546875" defaultRowHeight="12.75" x14ac:dyDescent="0.2"/>
  <cols>
    <col min="1" max="1" width="16.85546875" style="127"/>
    <col min="2" max="2" width="26" style="127" customWidth="1"/>
    <col min="3" max="16384" width="16.85546875" style="134"/>
  </cols>
  <sheetData>
    <row r="1" spans="1:3" x14ac:dyDescent="0.2">
      <c r="A1" s="126" t="s">
        <v>6</v>
      </c>
      <c r="B1" s="126" t="s">
        <v>2</v>
      </c>
      <c r="C1" s="132" t="s">
        <v>0</v>
      </c>
    </row>
    <row r="2" spans="1:3" x14ac:dyDescent="0.2">
      <c r="A2" s="224">
        <v>1209882</v>
      </c>
      <c r="B2" s="224" t="s">
        <v>582</v>
      </c>
      <c r="C2" s="159" t="s">
        <v>149</v>
      </c>
    </row>
    <row r="3" spans="1:3" ht="12.75" customHeight="1" x14ac:dyDescent="0.2">
      <c r="A3" s="224">
        <v>2121266</v>
      </c>
      <c r="B3" s="224" t="s">
        <v>583</v>
      </c>
      <c r="C3" s="159" t="s">
        <v>149</v>
      </c>
    </row>
    <row r="4" spans="1:3" x14ac:dyDescent="0.2">
      <c r="A4" s="158">
        <v>2039908</v>
      </c>
      <c r="B4" s="224" t="s">
        <v>584</v>
      </c>
      <c r="C4" s="159" t="s">
        <v>11</v>
      </c>
    </row>
    <row r="5" spans="1:3" x14ac:dyDescent="0.2">
      <c r="A5" s="158">
        <v>338970</v>
      </c>
      <c r="B5" s="224" t="s">
        <v>585</v>
      </c>
      <c r="C5" s="159" t="s">
        <v>11</v>
      </c>
    </row>
    <row r="6" spans="1:3" x14ac:dyDescent="0.2">
      <c r="A6" s="224">
        <v>349759</v>
      </c>
      <c r="B6" s="224" t="s">
        <v>586</v>
      </c>
      <c r="C6" s="159" t="s">
        <v>11</v>
      </c>
    </row>
    <row r="7" spans="1:3" x14ac:dyDescent="0.2">
      <c r="A7" s="224">
        <v>338005</v>
      </c>
      <c r="B7" s="224" t="s">
        <v>587</v>
      </c>
      <c r="C7" s="159" t="s">
        <v>11</v>
      </c>
    </row>
    <row r="8" spans="1:3" x14ac:dyDescent="0.2">
      <c r="A8" s="158">
        <v>2147065</v>
      </c>
      <c r="B8" s="224" t="s">
        <v>588</v>
      </c>
      <c r="C8" s="159" t="s">
        <v>11</v>
      </c>
    </row>
    <row r="9" spans="1:3" x14ac:dyDescent="0.2">
      <c r="A9" s="158">
        <v>2039905</v>
      </c>
      <c r="B9" s="224" t="s">
        <v>589</v>
      </c>
      <c r="C9" s="159" t="s">
        <v>11</v>
      </c>
    </row>
    <row r="10" spans="1:3" ht="12.75" customHeight="1" x14ac:dyDescent="0.2">
      <c r="A10" s="224">
        <v>2141779</v>
      </c>
      <c r="B10" s="224" t="s">
        <v>590</v>
      </c>
      <c r="C10" s="159" t="s">
        <v>298</v>
      </c>
    </row>
    <row r="11" spans="1:3" ht="12.75" customHeight="1" x14ac:dyDescent="0.2">
      <c r="A11" s="158">
        <v>224268</v>
      </c>
      <c r="B11" s="224" t="s">
        <v>591</v>
      </c>
      <c r="C11" s="159" t="s">
        <v>298</v>
      </c>
    </row>
    <row r="12" spans="1:3" x14ac:dyDescent="0.2">
      <c r="A12" s="158">
        <v>38443</v>
      </c>
      <c r="B12" s="224" t="s">
        <v>592</v>
      </c>
      <c r="C12" s="159" t="s">
        <v>281</v>
      </c>
    </row>
    <row r="13" spans="1:3" x14ac:dyDescent="0.2">
      <c r="A13" s="158">
        <v>1020708</v>
      </c>
      <c r="B13" s="224" t="s">
        <v>593</v>
      </c>
      <c r="C13" s="159" t="s">
        <v>281</v>
      </c>
    </row>
    <row r="14" spans="1:3" x14ac:dyDescent="0.2">
      <c r="A14" s="224">
        <v>2086248</v>
      </c>
      <c r="B14" s="224" t="s">
        <v>594</v>
      </c>
      <c r="C14" s="159" t="s">
        <v>142</v>
      </c>
    </row>
    <row r="15" spans="1:3" x14ac:dyDescent="0.2">
      <c r="A15" s="224">
        <v>1285001</v>
      </c>
      <c r="B15" s="224" t="s">
        <v>595</v>
      </c>
      <c r="C15" s="159" t="s">
        <v>142</v>
      </c>
    </row>
    <row r="16" spans="1:3" ht="12.75" customHeight="1" x14ac:dyDescent="0.2">
      <c r="A16" s="158">
        <v>239684</v>
      </c>
      <c r="B16" s="224" t="s">
        <v>596</v>
      </c>
      <c r="C16" s="159" t="s">
        <v>250</v>
      </c>
    </row>
    <row r="17" spans="1:3" ht="12.75" customHeight="1" x14ac:dyDescent="0.2">
      <c r="A17" s="158">
        <v>1999070</v>
      </c>
      <c r="B17" s="224" t="s">
        <v>597</v>
      </c>
      <c r="C17" s="159" t="s">
        <v>250</v>
      </c>
    </row>
    <row r="18" spans="1:3" ht="12.75" customHeight="1" x14ac:dyDescent="0.2">
      <c r="A18" s="224">
        <v>210748</v>
      </c>
      <c r="B18" s="224" t="s">
        <v>598</v>
      </c>
      <c r="C18" s="159" t="s">
        <v>298</v>
      </c>
    </row>
    <row r="19" spans="1:3" ht="13.5" customHeight="1" x14ac:dyDescent="0.2">
      <c r="A19" s="224">
        <v>8300570</v>
      </c>
      <c r="B19" s="224" t="s">
        <v>599</v>
      </c>
      <c r="C19" s="159" t="s">
        <v>298</v>
      </c>
    </row>
    <row r="20" spans="1:3" ht="12.75" customHeight="1" x14ac:dyDescent="0.2">
      <c r="A20" s="158">
        <v>334434</v>
      </c>
      <c r="B20" s="224" t="s">
        <v>600</v>
      </c>
      <c r="C20" s="159" t="s">
        <v>11</v>
      </c>
    </row>
    <row r="21" spans="1:3" ht="12.75" customHeight="1" x14ac:dyDescent="0.2">
      <c r="A21" s="158">
        <v>2039904</v>
      </c>
      <c r="B21" s="224" t="s">
        <v>601</v>
      </c>
      <c r="C21" s="159" t="s">
        <v>11</v>
      </c>
    </row>
    <row r="22" spans="1:3" s="260" customFormat="1" x14ac:dyDescent="0.2">
      <c r="A22" s="261">
        <v>228368</v>
      </c>
      <c r="B22" s="224" t="s">
        <v>602</v>
      </c>
      <c r="C22" s="262" t="s">
        <v>240</v>
      </c>
    </row>
    <row r="23" spans="1:3" s="260" customFormat="1" x14ac:dyDescent="0.2">
      <c r="A23" s="261">
        <v>31709</v>
      </c>
      <c r="B23" s="224" t="s">
        <v>603</v>
      </c>
      <c r="C23" s="262" t="s">
        <v>90</v>
      </c>
    </row>
    <row r="24" spans="1:3" x14ac:dyDescent="0.2">
      <c r="A24" s="158">
        <v>2017722</v>
      </c>
      <c r="B24" s="224" t="s">
        <v>604</v>
      </c>
      <c r="C24" s="159" t="s">
        <v>152</v>
      </c>
    </row>
    <row r="25" spans="1:3" s="220" customFormat="1" x14ac:dyDescent="0.2">
      <c r="A25" s="158">
        <v>2125098</v>
      </c>
      <c r="B25" s="224" t="s">
        <v>605</v>
      </c>
      <c r="C25" s="159" t="s">
        <v>149</v>
      </c>
    </row>
    <row r="26" spans="1:3" x14ac:dyDescent="0.2">
      <c r="A26" s="219">
        <v>2039909</v>
      </c>
      <c r="B26" s="224" t="s">
        <v>606</v>
      </c>
      <c r="C26" s="178" t="s">
        <v>11</v>
      </c>
    </row>
    <row r="27" spans="1:3" x14ac:dyDescent="0.2">
      <c r="A27" s="219">
        <v>2147069</v>
      </c>
      <c r="B27" s="224" t="s">
        <v>607</v>
      </c>
      <c r="C27" s="178" t="s">
        <v>11</v>
      </c>
    </row>
    <row r="28" spans="1:3" x14ac:dyDescent="0.2">
      <c r="A28" s="177">
        <v>1020718</v>
      </c>
      <c r="B28" s="224" t="s">
        <v>608</v>
      </c>
      <c r="C28" s="178" t="s">
        <v>281</v>
      </c>
    </row>
    <row r="29" spans="1:3" ht="12" customHeight="1" x14ac:dyDescent="0.2">
      <c r="A29" s="177">
        <v>1020719</v>
      </c>
      <c r="B29" s="224" t="s">
        <v>609</v>
      </c>
      <c r="C29" s="178" t="s">
        <v>281</v>
      </c>
    </row>
    <row r="30" spans="1:3" ht="15" customHeight="1" x14ac:dyDescent="0.2">
      <c r="A30" s="219">
        <v>38514</v>
      </c>
      <c r="B30" s="224" t="s">
        <v>610</v>
      </c>
      <c r="C30" s="178" t="s">
        <v>281</v>
      </c>
    </row>
    <row r="31" spans="1:3" ht="14.25" customHeight="1" x14ac:dyDescent="0.2">
      <c r="A31" s="219">
        <v>229086</v>
      </c>
      <c r="B31" s="224" t="s">
        <v>611</v>
      </c>
      <c r="C31" s="178" t="s">
        <v>281</v>
      </c>
    </row>
    <row r="32" spans="1:3" s="260" customFormat="1" x14ac:dyDescent="0.2">
      <c r="A32" s="256">
        <v>2311181</v>
      </c>
      <c r="B32" s="224" t="s">
        <v>612</v>
      </c>
      <c r="C32" s="257" t="s">
        <v>240</v>
      </c>
    </row>
    <row r="33" spans="1:3" s="260" customFormat="1" x14ac:dyDescent="0.2">
      <c r="A33" s="256">
        <v>2311183</v>
      </c>
      <c r="B33" s="224" t="s">
        <v>613</v>
      </c>
      <c r="C33" s="257" t="s">
        <v>240</v>
      </c>
    </row>
    <row r="34" spans="1:3" x14ac:dyDescent="0.2">
      <c r="A34" s="219">
        <v>2122188</v>
      </c>
      <c r="B34" s="224" t="s">
        <v>614</v>
      </c>
      <c r="C34" s="178" t="s">
        <v>11</v>
      </c>
    </row>
    <row r="35" spans="1:3" x14ac:dyDescent="0.2">
      <c r="A35" s="219">
        <v>2039910</v>
      </c>
      <c r="B35" s="224" t="s">
        <v>615</v>
      </c>
      <c r="C35" s="178" t="s">
        <v>11</v>
      </c>
    </row>
    <row r="36" spans="1:3" x14ac:dyDescent="0.2">
      <c r="A36" s="177">
        <v>338964</v>
      </c>
      <c r="B36" s="224" t="s">
        <v>616</v>
      </c>
      <c r="C36" s="178" t="s">
        <v>11</v>
      </c>
    </row>
    <row r="37" spans="1:3" x14ac:dyDescent="0.2">
      <c r="A37" s="177">
        <v>421007</v>
      </c>
      <c r="B37" s="224" t="s">
        <v>617</v>
      </c>
      <c r="C37" s="178" t="s">
        <v>11</v>
      </c>
    </row>
    <row r="38" spans="1:3" x14ac:dyDescent="0.2">
      <c r="A38" s="219">
        <v>228683</v>
      </c>
      <c r="B38" s="224" t="s">
        <v>618</v>
      </c>
      <c r="C38" s="178" t="s">
        <v>281</v>
      </c>
    </row>
    <row r="39" spans="1:3" x14ac:dyDescent="0.2">
      <c r="A39" s="219">
        <v>242802</v>
      </c>
      <c r="B39" s="224" t="s">
        <v>619</v>
      </c>
      <c r="C39" s="178" t="s">
        <v>281</v>
      </c>
    </row>
    <row r="40" spans="1:3" x14ac:dyDescent="0.2">
      <c r="A40" s="177">
        <v>1210936</v>
      </c>
      <c r="B40" s="224" t="s">
        <v>620</v>
      </c>
      <c r="C40" s="178" t="s">
        <v>149</v>
      </c>
    </row>
    <row r="41" spans="1:3" x14ac:dyDescent="0.2">
      <c r="A41" s="177">
        <v>2037270</v>
      </c>
      <c r="B41" s="224" t="s">
        <v>621</v>
      </c>
      <c r="C41" s="178" t="s">
        <v>149</v>
      </c>
    </row>
    <row r="42" spans="1:3" s="260" customFormat="1" x14ac:dyDescent="0.2">
      <c r="A42" s="256">
        <v>2144318</v>
      </c>
      <c r="B42" s="224" t="s">
        <v>622</v>
      </c>
      <c r="C42" s="257" t="s">
        <v>240</v>
      </c>
    </row>
    <row r="43" spans="1:3" s="260" customFormat="1" x14ac:dyDescent="0.2">
      <c r="A43" s="256">
        <v>2311188</v>
      </c>
      <c r="B43" s="224" t="s">
        <v>623</v>
      </c>
      <c r="C43" s="257" t="s">
        <v>240</v>
      </c>
    </row>
    <row r="44" spans="1:3" x14ac:dyDescent="0.2">
      <c r="A44" s="177">
        <v>1001990</v>
      </c>
      <c r="B44" s="224" t="s">
        <v>624</v>
      </c>
      <c r="C44" s="178" t="s">
        <v>11</v>
      </c>
    </row>
    <row r="45" spans="1:3" x14ac:dyDescent="0.2">
      <c r="A45" s="177">
        <v>243054</v>
      </c>
      <c r="B45" s="224" t="s">
        <v>625</v>
      </c>
      <c r="C45" s="178" t="s">
        <v>11</v>
      </c>
    </row>
    <row r="46" spans="1:3" x14ac:dyDescent="0.2">
      <c r="A46" s="219">
        <v>34820</v>
      </c>
      <c r="B46" s="224" t="s">
        <v>626</v>
      </c>
      <c r="C46" s="178" t="s">
        <v>250</v>
      </c>
    </row>
    <row r="47" spans="1:3" x14ac:dyDescent="0.2">
      <c r="A47" s="219">
        <v>2027636</v>
      </c>
      <c r="B47" s="224" t="s">
        <v>627</v>
      </c>
      <c r="C47" s="178" t="s">
        <v>250</v>
      </c>
    </row>
    <row r="48" spans="1:3" x14ac:dyDescent="0.2">
      <c r="A48" s="177">
        <v>228684</v>
      </c>
      <c r="B48" s="224" t="s">
        <v>628</v>
      </c>
      <c r="C48" s="178" t="s">
        <v>281</v>
      </c>
    </row>
    <row r="49" spans="1:3" x14ac:dyDescent="0.2">
      <c r="A49" s="177">
        <v>1020707</v>
      </c>
      <c r="B49" s="224" t="s">
        <v>629</v>
      </c>
      <c r="C49" s="178" t="s">
        <v>281</v>
      </c>
    </row>
    <row r="50" spans="1:3" x14ac:dyDescent="0.2">
      <c r="A50" s="219">
        <v>1020715</v>
      </c>
      <c r="B50" s="224" t="s">
        <v>630</v>
      </c>
      <c r="C50" s="178" t="s">
        <v>281</v>
      </c>
    </row>
    <row r="51" spans="1:3" s="260" customFormat="1" x14ac:dyDescent="0.2">
      <c r="A51" s="256">
        <v>2150417</v>
      </c>
      <c r="B51" s="224" t="s">
        <v>631</v>
      </c>
      <c r="C51" s="257" t="s">
        <v>240</v>
      </c>
    </row>
    <row r="52" spans="1:3" s="260" customFormat="1" x14ac:dyDescent="0.2">
      <c r="A52" s="256">
        <v>2150413</v>
      </c>
      <c r="B52" s="224" t="s">
        <v>632</v>
      </c>
      <c r="C52" s="257" t="s">
        <v>240</v>
      </c>
    </row>
    <row r="53" spans="1:3" s="269" customFormat="1" x14ac:dyDescent="0.2">
      <c r="A53" s="256">
        <v>2150414</v>
      </c>
      <c r="B53" s="224" t="s">
        <v>633</v>
      </c>
      <c r="C53" s="257" t="s">
        <v>240</v>
      </c>
    </row>
    <row r="54" spans="1:3" s="271" customFormat="1" ht="15" customHeight="1" x14ac:dyDescent="0.2">
      <c r="A54" s="256">
        <v>2311182</v>
      </c>
      <c r="B54" s="224" t="s">
        <v>634</v>
      </c>
      <c r="C54" s="257" t="s">
        <v>240</v>
      </c>
    </row>
    <row r="55" spans="1:3" s="260" customFormat="1" x14ac:dyDescent="0.2">
      <c r="A55" s="256">
        <v>2311184</v>
      </c>
      <c r="B55" s="224" t="s">
        <v>635</v>
      </c>
      <c r="C55" s="257" t="s">
        <v>240</v>
      </c>
    </row>
    <row r="56" spans="1:3" s="260" customFormat="1" ht="15.75" customHeight="1" x14ac:dyDescent="0.2">
      <c r="A56" s="265">
        <v>2113830</v>
      </c>
      <c r="B56" s="224" t="s">
        <v>636</v>
      </c>
      <c r="C56" s="266" t="s">
        <v>240</v>
      </c>
    </row>
    <row r="57" spans="1:3" ht="15.75" customHeight="1" x14ac:dyDescent="0.2">
      <c r="A57" s="225">
        <v>2061522</v>
      </c>
      <c r="B57" s="224" t="s">
        <v>637</v>
      </c>
      <c r="C57" s="163" t="s">
        <v>13</v>
      </c>
    </row>
    <row r="58" spans="1:3" ht="15.75" customHeight="1" x14ac:dyDescent="0.2">
      <c r="A58" s="225">
        <v>2049174</v>
      </c>
      <c r="B58" s="224" t="s">
        <v>638</v>
      </c>
      <c r="C58" s="163" t="s">
        <v>13</v>
      </c>
    </row>
    <row r="59" spans="1:3" x14ac:dyDescent="0.2">
      <c r="A59" s="162">
        <v>1020710</v>
      </c>
      <c r="B59" s="224" t="s">
        <v>639</v>
      </c>
      <c r="C59" s="163" t="s">
        <v>281</v>
      </c>
    </row>
    <row r="60" spans="1:3" x14ac:dyDescent="0.2">
      <c r="A60" s="162">
        <v>1020717</v>
      </c>
      <c r="B60" s="224" t="s">
        <v>640</v>
      </c>
      <c r="C60" s="163" t="s">
        <v>281</v>
      </c>
    </row>
    <row r="61" spans="1:3" s="260" customFormat="1" ht="12.75" customHeight="1" x14ac:dyDescent="0.2">
      <c r="A61" s="265">
        <v>2144314</v>
      </c>
      <c r="B61" s="224" t="s">
        <v>641</v>
      </c>
      <c r="C61" s="266" t="s">
        <v>240</v>
      </c>
    </row>
    <row r="62" spans="1:3" s="260" customFormat="1" ht="12.75" customHeight="1" x14ac:dyDescent="0.2">
      <c r="A62" s="265">
        <v>2420989</v>
      </c>
      <c r="B62" s="224" t="s">
        <v>642</v>
      </c>
      <c r="C62" s="266" t="s">
        <v>240</v>
      </c>
    </row>
    <row r="63" spans="1:3" s="260" customFormat="1" ht="12.75" customHeight="1" x14ac:dyDescent="0.2">
      <c r="A63" s="265">
        <v>8002209</v>
      </c>
      <c r="B63" s="224" t="s">
        <v>643</v>
      </c>
      <c r="C63" s="266" t="s">
        <v>240</v>
      </c>
    </row>
    <row r="64" spans="1:3" s="260" customFormat="1" x14ac:dyDescent="0.2">
      <c r="A64" s="265">
        <v>2150416</v>
      </c>
      <c r="B64" s="224" t="s">
        <v>644</v>
      </c>
      <c r="C64" s="266" t="s">
        <v>240</v>
      </c>
    </row>
    <row r="65" spans="1:3" s="260" customFormat="1" x14ac:dyDescent="0.2">
      <c r="A65" s="265">
        <v>2311186</v>
      </c>
      <c r="B65" s="224" t="s">
        <v>641</v>
      </c>
      <c r="C65" s="266" t="s">
        <v>240</v>
      </c>
    </row>
    <row r="66" spans="1:3" x14ac:dyDescent="0.2">
      <c r="A66" s="162">
        <v>2061530</v>
      </c>
      <c r="B66" s="224" t="s">
        <v>645</v>
      </c>
      <c r="C66" s="163" t="s">
        <v>13</v>
      </c>
    </row>
    <row r="67" spans="1:3" x14ac:dyDescent="0.2">
      <c r="A67" s="225">
        <v>2017713</v>
      </c>
      <c r="B67" s="224" t="s">
        <v>646</v>
      </c>
      <c r="C67" s="163" t="s">
        <v>152</v>
      </c>
    </row>
    <row r="68" spans="1:3" x14ac:dyDescent="0.2">
      <c r="A68" s="225">
        <v>2017721</v>
      </c>
      <c r="B68" s="224" t="s">
        <v>647</v>
      </c>
      <c r="C68" s="163" t="s">
        <v>152</v>
      </c>
    </row>
    <row r="69" spans="1:3" x14ac:dyDescent="0.2">
      <c r="A69" s="162">
        <v>38517</v>
      </c>
      <c r="B69" s="224" t="s">
        <v>648</v>
      </c>
      <c r="C69" s="163" t="s">
        <v>281</v>
      </c>
    </row>
    <row r="70" spans="1:3" x14ac:dyDescent="0.2">
      <c r="A70" s="162">
        <v>1020716</v>
      </c>
      <c r="B70" s="224" t="s">
        <v>649</v>
      </c>
      <c r="C70" s="163" t="s">
        <v>281</v>
      </c>
    </row>
    <row r="71" spans="1:3" x14ac:dyDescent="0.2">
      <c r="A71" s="225">
        <v>501481</v>
      </c>
      <c r="B71" s="224" t="s">
        <v>650</v>
      </c>
      <c r="C71" s="163" t="s">
        <v>149</v>
      </c>
    </row>
    <row r="72" spans="1:3" x14ac:dyDescent="0.2">
      <c r="A72" s="225">
        <v>1209892</v>
      </c>
      <c r="B72" s="224" t="s">
        <v>651</v>
      </c>
      <c r="C72" s="163" t="s">
        <v>149</v>
      </c>
    </row>
    <row r="73" spans="1:3" x14ac:dyDescent="0.2">
      <c r="A73" s="162">
        <v>1910517</v>
      </c>
      <c r="B73" s="224" t="s">
        <v>668</v>
      </c>
      <c r="C73" s="163" t="s">
        <v>13</v>
      </c>
    </row>
    <row r="74" spans="1:3" x14ac:dyDescent="0.2">
      <c r="A74" s="162">
        <v>1910515</v>
      </c>
      <c r="B74" s="224" t="s">
        <v>669</v>
      </c>
      <c r="C74" s="163" t="s">
        <v>13</v>
      </c>
    </row>
    <row r="75" spans="1:3" x14ac:dyDescent="0.2">
      <c r="A75" s="225">
        <v>2086249</v>
      </c>
      <c r="B75" s="224" t="s">
        <v>670</v>
      </c>
      <c r="C75" s="163" t="s">
        <v>142</v>
      </c>
    </row>
    <row r="76" spans="1:3" x14ac:dyDescent="0.2">
      <c r="A76" s="162">
        <v>2800187</v>
      </c>
      <c r="B76" s="224" t="s">
        <v>652</v>
      </c>
      <c r="C76" s="163" t="s">
        <v>11</v>
      </c>
    </row>
    <row r="77" spans="1:3" x14ac:dyDescent="0.2">
      <c r="A77" s="162">
        <v>420966</v>
      </c>
      <c r="B77" s="224" t="s">
        <v>653</v>
      </c>
      <c r="C77" s="163" t="s">
        <v>11</v>
      </c>
    </row>
    <row r="78" spans="1:3" x14ac:dyDescent="0.2">
      <c r="A78" s="225">
        <v>2039903</v>
      </c>
      <c r="B78" s="224" t="s">
        <v>654</v>
      </c>
      <c r="C78" s="163" t="s">
        <v>11</v>
      </c>
    </row>
    <row r="79" spans="1:3" x14ac:dyDescent="0.2">
      <c r="A79" s="225">
        <v>338966</v>
      </c>
      <c r="B79" s="224" t="s">
        <v>655</v>
      </c>
      <c r="C79" s="163" t="s">
        <v>11</v>
      </c>
    </row>
    <row r="80" spans="1:3" x14ac:dyDescent="0.2">
      <c r="A80" s="162">
        <v>2017715</v>
      </c>
      <c r="B80" s="224" t="s">
        <v>656</v>
      </c>
      <c r="C80" s="163" t="s">
        <v>152</v>
      </c>
    </row>
    <row r="81" spans="1:3" ht="15" customHeight="1" x14ac:dyDescent="0.2">
      <c r="A81" s="162">
        <v>2017728</v>
      </c>
      <c r="B81" s="224" t="s">
        <v>657</v>
      </c>
      <c r="C81" s="163" t="s">
        <v>152</v>
      </c>
    </row>
    <row r="82" spans="1:3" x14ac:dyDescent="0.2">
      <c r="A82" s="225">
        <v>2017717</v>
      </c>
      <c r="B82" s="224" t="s">
        <v>658</v>
      </c>
      <c r="C82" s="163" t="s">
        <v>152</v>
      </c>
    </row>
    <row r="83" spans="1:3" x14ac:dyDescent="0.2">
      <c r="A83" s="225">
        <v>8152007</v>
      </c>
      <c r="B83" s="224" t="s">
        <v>659</v>
      </c>
      <c r="C83" s="163" t="s">
        <v>152</v>
      </c>
    </row>
    <row r="84" spans="1:3" x14ac:dyDescent="0.2">
      <c r="A84" s="162">
        <v>1020700</v>
      </c>
      <c r="B84" s="224" t="s">
        <v>660</v>
      </c>
      <c r="C84" s="163" t="s">
        <v>281</v>
      </c>
    </row>
    <row r="85" spans="1:3" x14ac:dyDescent="0.2">
      <c r="A85" s="162">
        <v>1020714</v>
      </c>
      <c r="B85" s="224" t="s">
        <v>661</v>
      </c>
      <c r="C85" s="163" t="s">
        <v>281</v>
      </c>
    </row>
    <row r="86" spans="1:3" ht="15" x14ac:dyDescent="0.25">
      <c r="A86" s="221">
        <v>2113817</v>
      </c>
      <c r="B86" s="224" t="s">
        <v>662</v>
      </c>
      <c r="C86" s="189" t="s">
        <v>250</v>
      </c>
    </row>
    <row r="87" spans="1:3" x14ac:dyDescent="0.2">
      <c r="B87" s="224" t="s">
        <v>662</v>
      </c>
    </row>
  </sheetData>
  <autoFilter ref="A1:C87" xr:uid="{00000000-0001-0000-0000-000000000000}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360BA8-5E3D-4A9D-BB52-8CD07374B4FD}">
          <x14:formula1>
            <xm:f>Data!$A$2:$A$20</xm:f>
          </x14:formula1>
          <xm:sqref>C2:C20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E8E94-F544-459C-BC98-C036E82A6379}">
  <dimension ref="A1:E52"/>
  <sheetViews>
    <sheetView showGridLines="0" zoomScale="85" zoomScaleNormal="85" workbookViewId="0">
      <selection activeCell="D43" sqref="D43"/>
    </sheetView>
  </sheetViews>
  <sheetFormatPr baseColWidth="10" defaultRowHeight="15" x14ac:dyDescent="0.25"/>
  <cols>
    <col min="1" max="1" width="10.85546875" style="2" customWidth="1"/>
    <col min="2" max="2" width="61.42578125" customWidth="1"/>
    <col min="3" max="3" width="16.42578125" customWidth="1"/>
    <col min="4" max="4" width="65.7109375" customWidth="1"/>
    <col min="5" max="5" width="27" customWidth="1"/>
  </cols>
  <sheetData>
    <row r="1" spans="1:5" x14ac:dyDescent="0.25">
      <c r="A1" s="237" t="s">
        <v>488</v>
      </c>
      <c r="B1" s="238" t="s">
        <v>104</v>
      </c>
      <c r="C1" s="238" t="s">
        <v>487</v>
      </c>
      <c r="D1" s="238" t="s">
        <v>489</v>
      </c>
      <c r="E1" s="238" t="s">
        <v>557</v>
      </c>
    </row>
    <row r="2" spans="1:5" x14ac:dyDescent="0.25">
      <c r="A2" s="154">
        <v>0.3125</v>
      </c>
      <c r="B2" s="147" t="s">
        <v>483</v>
      </c>
      <c r="C2" s="147" t="s">
        <v>506</v>
      </c>
      <c r="D2" s="147"/>
      <c r="E2" s="147" t="s">
        <v>527</v>
      </c>
    </row>
    <row r="3" spans="1:5" x14ac:dyDescent="0.25">
      <c r="A3" s="154">
        <v>0.3125</v>
      </c>
      <c r="B3" s="147" t="s">
        <v>484</v>
      </c>
      <c r="C3" s="147" t="s">
        <v>506</v>
      </c>
      <c r="D3" s="147"/>
      <c r="E3" s="147" t="s">
        <v>528</v>
      </c>
    </row>
    <row r="4" spans="1:5" x14ac:dyDescent="0.25">
      <c r="A4" s="154">
        <v>0.33333333333333331</v>
      </c>
      <c r="B4" s="147" t="s">
        <v>485</v>
      </c>
      <c r="C4" s="147" t="s">
        <v>496</v>
      </c>
      <c r="D4" s="147" t="s">
        <v>497</v>
      </c>
      <c r="E4" s="147" t="s">
        <v>528</v>
      </c>
    </row>
    <row r="5" spans="1:5" x14ac:dyDescent="0.25">
      <c r="A5" s="154">
        <v>0.3125</v>
      </c>
      <c r="B5" s="147" t="s">
        <v>486</v>
      </c>
      <c r="C5" s="147" t="s">
        <v>500</v>
      </c>
      <c r="D5" s="147" t="s">
        <v>244</v>
      </c>
      <c r="E5" s="147" t="s">
        <v>528</v>
      </c>
    </row>
    <row r="6" spans="1:5" x14ac:dyDescent="0.25">
      <c r="A6" s="154">
        <v>0.35416666666666669</v>
      </c>
      <c r="B6" s="147" t="s">
        <v>490</v>
      </c>
      <c r="C6" s="147" t="s">
        <v>496</v>
      </c>
      <c r="D6" s="147" t="s">
        <v>497</v>
      </c>
      <c r="E6" s="147" t="s">
        <v>528</v>
      </c>
    </row>
    <row r="7" spans="1:5" x14ac:dyDescent="0.25">
      <c r="A7" s="154">
        <v>0.375</v>
      </c>
      <c r="B7" s="147" t="s">
        <v>122</v>
      </c>
      <c r="C7" s="147" t="s">
        <v>500</v>
      </c>
      <c r="D7" s="147"/>
      <c r="E7" s="147" t="s">
        <v>528</v>
      </c>
    </row>
    <row r="8" spans="1:5" x14ac:dyDescent="0.25">
      <c r="A8" s="154">
        <v>0.39583333333333331</v>
      </c>
      <c r="B8" s="147" t="s">
        <v>491</v>
      </c>
      <c r="C8" s="147" t="s">
        <v>500</v>
      </c>
      <c r="D8" s="147" t="s">
        <v>509</v>
      </c>
      <c r="E8" s="147" t="s">
        <v>528</v>
      </c>
    </row>
    <row r="9" spans="1:5" x14ac:dyDescent="0.25">
      <c r="A9" s="154">
        <v>0.39583333333333331</v>
      </c>
      <c r="B9" s="147" t="s">
        <v>492</v>
      </c>
      <c r="C9" s="147" t="s">
        <v>263</v>
      </c>
      <c r="D9" s="147" t="s">
        <v>521</v>
      </c>
      <c r="E9" s="147" t="s">
        <v>528</v>
      </c>
    </row>
    <row r="10" spans="1:5" x14ac:dyDescent="0.25">
      <c r="A10" s="154">
        <v>0.39583333333333331</v>
      </c>
      <c r="B10" s="147" t="s">
        <v>520</v>
      </c>
      <c r="C10" s="147" t="s">
        <v>263</v>
      </c>
      <c r="D10" s="147" t="s">
        <v>522</v>
      </c>
      <c r="E10" s="147" t="s">
        <v>528</v>
      </c>
    </row>
    <row r="11" spans="1:5" x14ac:dyDescent="0.25">
      <c r="A11" s="154">
        <v>0.39583333333333331</v>
      </c>
      <c r="B11" s="147" t="s">
        <v>494</v>
      </c>
      <c r="C11" s="147" t="s">
        <v>498</v>
      </c>
      <c r="D11" s="147" t="s">
        <v>499</v>
      </c>
      <c r="E11" s="147" t="s">
        <v>526</v>
      </c>
    </row>
    <row r="12" spans="1:5" x14ac:dyDescent="0.25">
      <c r="A12" s="154">
        <v>0.4375</v>
      </c>
      <c r="B12" s="147" t="s">
        <v>493</v>
      </c>
      <c r="C12" s="147" t="s">
        <v>497</v>
      </c>
      <c r="D12" s="147"/>
      <c r="E12" s="147" t="s">
        <v>495</v>
      </c>
    </row>
    <row r="13" spans="1:5" x14ac:dyDescent="0.25">
      <c r="A13" s="154">
        <v>0.47916666666666669</v>
      </c>
      <c r="B13" s="147" t="s">
        <v>502</v>
      </c>
      <c r="C13" s="147" t="s">
        <v>506</v>
      </c>
      <c r="D13" s="147" t="s">
        <v>507</v>
      </c>
      <c r="E13" s="147" t="s">
        <v>518</v>
      </c>
    </row>
    <row r="14" spans="1:5" x14ac:dyDescent="0.25">
      <c r="A14" s="154">
        <v>0.47916666666666669</v>
      </c>
      <c r="B14" s="147" t="s">
        <v>503</v>
      </c>
      <c r="C14" s="147" t="s">
        <v>504</v>
      </c>
      <c r="D14" s="147" t="s">
        <v>560</v>
      </c>
      <c r="E14" s="147" t="s">
        <v>518</v>
      </c>
    </row>
    <row r="15" spans="1:5" x14ac:dyDescent="0.25">
      <c r="A15" s="154">
        <v>0.47916666666666669</v>
      </c>
      <c r="B15" s="147" t="s">
        <v>519</v>
      </c>
      <c r="C15" s="147" t="s">
        <v>498</v>
      </c>
      <c r="D15" s="147" t="s">
        <v>508</v>
      </c>
      <c r="E15" s="147" t="s">
        <v>518</v>
      </c>
    </row>
    <row r="16" spans="1:5" x14ac:dyDescent="0.25">
      <c r="A16" s="154">
        <v>0.5</v>
      </c>
      <c r="B16" s="147" t="s">
        <v>490</v>
      </c>
      <c r="C16" s="147" t="s">
        <v>496</v>
      </c>
      <c r="D16" s="147" t="s">
        <v>523</v>
      </c>
      <c r="E16" s="147" t="s">
        <v>526</v>
      </c>
    </row>
    <row r="17" spans="1:5" x14ac:dyDescent="0.25">
      <c r="A17" s="154">
        <v>0.5</v>
      </c>
      <c r="B17" s="147" t="s">
        <v>517</v>
      </c>
      <c r="C17" s="147" t="s">
        <v>497</v>
      </c>
      <c r="D17" s="147" t="s">
        <v>228</v>
      </c>
      <c r="E17" s="147" t="s">
        <v>526</v>
      </c>
    </row>
    <row r="18" spans="1:5" x14ac:dyDescent="0.25">
      <c r="A18" s="154">
        <v>0.5625</v>
      </c>
      <c r="B18" s="147" t="s">
        <v>121</v>
      </c>
      <c r="C18" s="147" t="s">
        <v>498</v>
      </c>
      <c r="D18" s="147"/>
      <c r="E18" s="147" t="s">
        <v>526</v>
      </c>
    </row>
    <row r="19" spans="1:5" x14ac:dyDescent="0.25">
      <c r="A19" s="154">
        <v>0.58333333333333337</v>
      </c>
      <c r="B19" s="147" t="s">
        <v>529</v>
      </c>
      <c r="C19" s="147" t="s">
        <v>496</v>
      </c>
      <c r="D19" s="147" t="s">
        <v>530</v>
      </c>
      <c r="E19" s="147" t="s">
        <v>526</v>
      </c>
    </row>
    <row r="20" spans="1:5" x14ac:dyDescent="0.25">
      <c r="A20" s="154">
        <v>0.58333333333333337</v>
      </c>
      <c r="B20" s="147" t="s">
        <v>510</v>
      </c>
      <c r="C20" s="147" t="s">
        <v>506</v>
      </c>
      <c r="D20" s="147" t="s">
        <v>507</v>
      </c>
      <c r="E20" s="147"/>
    </row>
    <row r="21" spans="1:5" x14ac:dyDescent="0.25">
      <c r="A21" s="154">
        <v>0.58333333333333337</v>
      </c>
      <c r="B21" s="147" t="s">
        <v>511</v>
      </c>
      <c r="C21" s="147" t="s">
        <v>504</v>
      </c>
      <c r="D21" s="147" t="s">
        <v>505</v>
      </c>
      <c r="E21" s="147"/>
    </row>
    <row r="22" spans="1:5" x14ac:dyDescent="0.25">
      <c r="A22" s="154">
        <v>0.58333333333333337</v>
      </c>
      <c r="B22" s="147" t="s">
        <v>512</v>
      </c>
      <c r="C22" s="147" t="s">
        <v>515</v>
      </c>
      <c r="D22" s="147" t="s">
        <v>516</v>
      </c>
      <c r="E22" s="147"/>
    </row>
    <row r="23" spans="1:5" x14ac:dyDescent="0.25">
      <c r="A23" s="154">
        <v>0.58333333333333337</v>
      </c>
      <c r="B23" s="147" t="s">
        <v>513</v>
      </c>
      <c r="C23" s="147" t="s">
        <v>501</v>
      </c>
      <c r="D23" s="147" t="s">
        <v>514</v>
      </c>
      <c r="E23" s="147"/>
    </row>
    <row r="24" spans="1:5" x14ac:dyDescent="0.25">
      <c r="A24" s="154">
        <v>0.58333333333333337</v>
      </c>
      <c r="B24" s="147" t="s">
        <v>213</v>
      </c>
      <c r="C24" s="147" t="s">
        <v>498</v>
      </c>
      <c r="D24" s="147" t="s">
        <v>499</v>
      </c>
      <c r="E24" s="147" t="s">
        <v>526</v>
      </c>
    </row>
    <row r="25" spans="1:5" x14ac:dyDescent="0.25">
      <c r="A25" s="154">
        <v>0.58333333333333337</v>
      </c>
      <c r="B25" s="147" t="s">
        <v>569</v>
      </c>
      <c r="C25" s="147" t="s">
        <v>496</v>
      </c>
      <c r="D25" s="147" t="s">
        <v>523</v>
      </c>
      <c r="E25" s="147"/>
    </row>
    <row r="26" spans="1:5" x14ac:dyDescent="0.25">
      <c r="A26" s="154">
        <v>0.625</v>
      </c>
      <c r="B26" s="147" t="s">
        <v>524</v>
      </c>
      <c r="C26" s="147" t="s">
        <v>497</v>
      </c>
      <c r="D26" s="147" t="s">
        <v>525</v>
      </c>
      <c r="E26" s="147" t="s">
        <v>526</v>
      </c>
    </row>
    <row r="27" spans="1:5" x14ac:dyDescent="0.25">
      <c r="A27" s="154">
        <v>0.66666666666666663</v>
      </c>
      <c r="B27" s="147" t="s">
        <v>531</v>
      </c>
      <c r="C27" s="147" t="s">
        <v>228</v>
      </c>
      <c r="D27" s="147" t="s">
        <v>523</v>
      </c>
      <c r="E27" s="147" t="s">
        <v>526</v>
      </c>
    </row>
    <row r="28" spans="1:5" x14ac:dyDescent="0.25">
      <c r="A28" s="154">
        <v>0.72916666666666663</v>
      </c>
      <c r="B28" s="147" t="s">
        <v>532</v>
      </c>
      <c r="C28" s="147"/>
      <c r="D28" s="147"/>
      <c r="E28" s="147"/>
    </row>
    <row r="29" spans="1:5" x14ac:dyDescent="0.25">
      <c r="A29" s="154">
        <v>0.72916666666666663</v>
      </c>
      <c r="B29" s="147" t="s">
        <v>563</v>
      </c>
      <c r="C29" s="147" t="s">
        <v>567</v>
      </c>
      <c r="D29" s="147" t="s">
        <v>568</v>
      </c>
      <c r="E29" s="147"/>
    </row>
    <row r="30" spans="1:5" x14ac:dyDescent="0.25">
      <c r="A30" s="154">
        <v>0.75</v>
      </c>
      <c r="B30" s="147" t="s">
        <v>534</v>
      </c>
      <c r="C30" s="147" t="s">
        <v>506</v>
      </c>
      <c r="D30" s="147"/>
      <c r="E30" s="147" t="s">
        <v>535</v>
      </c>
    </row>
    <row r="31" spans="1:5" x14ac:dyDescent="0.25">
      <c r="A31" s="154">
        <v>0.77083333333333337</v>
      </c>
      <c r="B31" s="147" t="s">
        <v>125</v>
      </c>
      <c r="C31" s="147" t="s">
        <v>506</v>
      </c>
      <c r="D31" s="147"/>
      <c r="E31" s="147" t="s">
        <v>535</v>
      </c>
    </row>
    <row r="32" spans="1:5" x14ac:dyDescent="0.25">
      <c r="A32" s="154">
        <v>0.8125</v>
      </c>
      <c r="B32" s="147" t="s">
        <v>533</v>
      </c>
      <c r="C32" s="147" t="s">
        <v>506</v>
      </c>
      <c r="D32" s="147"/>
      <c r="E32" s="147" t="s">
        <v>535</v>
      </c>
    </row>
    <row r="33" spans="1:5" x14ac:dyDescent="0.25">
      <c r="A33" s="154">
        <v>0.875</v>
      </c>
      <c r="B33" s="147" t="s">
        <v>536</v>
      </c>
      <c r="C33" s="147" t="s">
        <v>500</v>
      </c>
      <c r="D33" s="147" t="s">
        <v>537</v>
      </c>
      <c r="E33" s="147" t="s">
        <v>535</v>
      </c>
    </row>
    <row r="34" spans="1:5" x14ac:dyDescent="0.25">
      <c r="A34" s="154">
        <v>0.875</v>
      </c>
      <c r="B34" s="147" t="s">
        <v>539</v>
      </c>
      <c r="C34" s="147" t="s">
        <v>506</v>
      </c>
      <c r="D34" s="147" t="s">
        <v>497</v>
      </c>
      <c r="E34" s="147" t="s">
        <v>538</v>
      </c>
    </row>
    <row r="35" spans="1:5" x14ac:dyDescent="0.25">
      <c r="A35" s="235"/>
      <c r="B35" s="236"/>
      <c r="C35" s="236"/>
      <c r="D35" s="236"/>
      <c r="E35" s="236"/>
    </row>
    <row r="36" spans="1:5" x14ac:dyDescent="0.25">
      <c r="A36" s="154">
        <v>0.3125</v>
      </c>
      <c r="B36" s="147" t="s">
        <v>536</v>
      </c>
      <c r="C36" s="147" t="s">
        <v>500</v>
      </c>
      <c r="D36" s="147" t="s">
        <v>548</v>
      </c>
      <c r="E36" s="147" t="s">
        <v>535</v>
      </c>
    </row>
    <row r="37" spans="1:5" x14ac:dyDescent="0.25">
      <c r="A37" s="154">
        <v>0.33333333333333331</v>
      </c>
      <c r="B37" s="147" t="s">
        <v>540</v>
      </c>
      <c r="C37" s="147" t="s">
        <v>496</v>
      </c>
      <c r="D37" s="147"/>
      <c r="E37" s="147" t="s">
        <v>526</v>
      </c>
    </row>
    <row r="38" spans="1:5" x14ac:dyDescent="0.25">
      <c r="A38" s="154">
        <v>0.33333333333333331</v>
      </c>
      <c r="B38" s="147" t="s">
        <v>541</v>
      </c>
      <c r="C38" s="147" t="s">
        <v>500</v>
      </c>
      <c r="D38" s="147"/>
      <c r="E38" s="147" t="s">
        <v>550</v>
      </c>
    </row>
    <row r="39" spans="1:5" x14ac:dyDescent="0.25">
      <c r="A39" s="154">
        <v>0.35416666666666669</v>
      </c>
      <c r="B39" s="147" t="s">
        <v>549</v>
      </c>
      <c r="C39" s="147" t="s">
        <v>498</v>
      </c>
      <c r="D39" s="147" t="s">
        <v>499</v>
      </c>
      <c r="E39" s="147" t="s">
        <v>550</v>
      </c>
    </row>
    <row r="40" spans="1:5" x14ac:dyDescent="0.25">
      <c r="A40" s="154">
        <v>0.375</v>
      </c>
      <c r="B40" s="147" t="s">
        <v>542</v>
      </c>
      <c r="C40" s="147" t="s">
        <v>500</v>
      </c>
      <c r="D40" s="147"/>
      <c r="E40" s="147" t="s">
        <v>526</v>
      </c>
    </row>
    <row r="41" spans="1:5" x14ac:dyDescent="0.25">
      <c r="A41" s="154">
        <v>0.38541666666666669</v>
      </c>
      <c r="B41" s="147" t="s">
        <v>543</v>
      </c>
      <c r="C41" s="147" t="s">
        <v>500</v>
      </c>
      <c r="D41" s="147"/>
      <c r="E41" s="147" t="s">
        <v>551</v>
      </c>
    </row>
    <row r="42" spans="1:5" x14ac:dyDescent="0.25">
      <c r="A42" s="154">
        <v>0.39583333333333331</v>
      </c>
      <c r="B42" s="147" t="s">
        <v>544</v>
      </c>
      <c r="C42" s="147" t="s">
        <v>500</v>
      </c>
      <c r="D42" s="147"/>
      <c r="E42" s="147" t="s">
        <v>551</v>
      </c>
    </row>
    <row r="43" spans="1:5" x14ac:dyDescent="0.25">
      <c r="A43" s="154">
        <v>0.40625</v>
      </c>
      <c r="B43" s="147" t="s">
        <v>545</v>
      </c>
      <c r="C43" s="147" t="s">
        <v>500</v>
      </c>
      <c r="D43" s="147"/>
      <c r="E43" s="147" t="s">
        <v>551</v>
      </c>
    </row>
    <row r="44" spans="1:5" x14ac:dyDescent="0.25">
      <c r="A44" s="154">
        <v>0.41666666666666669</v>
      </c>
      <c r="B44" s="147" t="s">
        <v>546</v>
      </c>
      <c r="C44" s="147" t="s">
        <v>500</v>
      </c>
      <c r="D44" s="147"/>
      <c r="E44" s="147" t="s">
        <v>551</v>
      </c>
    </row>
    <row r="45" spans="1:5" x14ac:dyDescent="0.25">
      <c r="A45" s="154">
        <v>0.39583333333333331</v>
      </c>
      <c r="B45" s="147" t="s">
        <v>547</v>
      </c>
      <c r="C45" s="147" t="s">
        <v>496</v>
      </c>
      <c r="D45" s="147" t="s">
        <v>515</v>
      </c>
      <c r="E45" s="147" t="s">
        <v>550</v>
      </c>
    </row>
    <row r="46" spans="1:5" x14ac:dyDescent="0.25">
      <c r="A46" s="154">
        <v>0.39583333333333331</v>
      </c>
      <c r="B46" s="147" t="s">
        <v>213</v>
      </c>
      <c r="C46" s="147" t="s">
        <v>498</v>
      </c>
      <c r="D46" s="147" t="s">
        <v>499</v>
      </c>
      <c r="E46" s="147" t="s">
        <v>550</v>
      </c>
    </row>
    <row r="47" spans="1:5" x14ac:dyDescent="0.25">
      <c r="A47" s="154">
        <v>0.375</v>
      </c>
      <c r="B47" s="147" t="s">
        <v>552</v>
      </c>
      <c r="C47" s="147" t="s">
        <v>497</v>
      </c>
      <c r="D47" s="147" t="s">
        <v>553</v>
      </c>
      <c r="E47" s="147" t="s">
        <v>526</v>
      </c>
    </row>
    <row r="48" spans="1:5" x14ac:dyDescent="0.25">
      <c r="A48" s="154">
        <v>0.5</v>
      </c>
      <c r="B48" s="147" t="s">
        <v>554</v>
      </c>
      <c r="C48" s="147"/>
      <c r="D48" s="147"/>
      <c r="E48" s="147" t="s">
        <v>550</v>
      </c>
    </row>
    <row r="49" spans="1:5" x14ac:dyDescent="0.25">
      <c r="A49" s="154">
        <v>0.52083333333333337</v>
      </c>
      <c r="B49" s="147" t="s">
        <v>555</v>
      </c>
      <c r="C49" s="147"/>
      <c r="D49" s="147"/>
      <c r="E49" s="147" t="s">
        <v>526</v>
      </c>
    </row>
    <row r="50" spans="1:5" x14ac:dyDescent="0.25">
      <c r="A50" s="154">
        <v>0.5</v>
      </c>
      <c r="B50" s="147" t="s">
        <v>556</v>
      </c>
      <c r="C50" s="147" t="s">
        <v>497</v>
      </c>
      <c r="D50" s="147" t="s">
        <v>553</v>
      </c>
      <c r="E50" s="147" t="s">
        <v>526</v>
      </c>
    </row>
    <row r="51" spans="1:5" x14ac:dyDescent="0.25">
      <c r="A51" s="154">
        <v>0.5</v>
      </c>
      <c r="B51" s="147" t="s">
        <v>558</v>
      </c>
      <c r="C51" s="147" t="s">
        <v>500</v>
      </c>
      <c r="D51" s="147"/>
      <c r="E51" s="147" t="s">
        <v>535</v>
      </c>
    </row>
    <row r="52" spans="1:5" x14ac:dyDescent="0.25">
      <c r="A52" s="154">
        <v>0.54166666666666663</v>
      </c>
      <c r="B52" s="239" t="s">
        <v>561</v>
      </c>
      <c r="C52" s="147" t="s">
        <v>562</v>
      </c>
      <c r="D52" s="147"/>
      <c r="E52" s="14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CF9DA-3D44-4F58-AA8C-6B4760BDC2B0}">
  <dimension ref="A1"/>
  <sheetViews>
    <sheetView workbookViewId="0">
      <selection activeCell="H30" sqref="H30"/>
    </sheetView>
  </sheetViews>
  <sheetFormatPr baseColWidth="10"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03754-73B9-46F6-B3A9-491855ED5910}">
  <dimension ref="A1:H22"/>
  <sheetViews>
    <sheetView showGridLines="0" zoomScale="85" zoomScaleNormal="85" workbookViewId="0">
      <selection activeCell="E23" sqref="E23"/>
    </sheetView>
  </sheetViews>
  <sheetFormatPr baseColWidth="10" defaultRowHeight="15" x14ac:dyDescent="0.25"/>
  <cols>
    <col min="1" max="1" width="15.85546875" style="4" customWidth="1"/>
    <col min="2" max="7" width="11.42578125" style="4"/>
    <col min="8" max="8" width="13.85546875" style="4" customWidth="1"/>
    <col min="9" max="16384" width="11.42578125" style="4"/>
  </cols>
  <sheetData>
    <row r="1" spans="1:8" x14ac:dyDescent="0.25">
      <c r="A1" s="4" t="s">
        <v>124</v>
      </c>
    </row>
    <row r="3" spans="1:8" ht="38.25" customHeight="1" x14ac:dyDescent="0.25">
      <c r="A3" s="120" t="s">
        <v>116</v>
      </c>
      <c r="B3" s="389" t="s">
        <v>140</v>
      </c>
      <c r="C3" s="390"/>
      <c r="D3" s="390"/>
      <c r="E3" s="390"/>
      <c r="F3" s="390"/>
      <c r="G3" s="391" t="s">
        <v>136</v>
      </c>
      <c r="H3" s="392"/>
    </row>
    <row r="4" spans="1:8" x14ac:dyDescent="0.25">
      <c r="A4" s="120" t="s">
        <v>115</v>
      </c>
      <c r="B4" s="390" t="s">
        <v>122</v>
      </c>
      <c r="C4" s="390"/>
      <c r="D4" s="390"/>
      <c r="E4" s="390"/>
      <c r="F4" s="390"/>
      <c r="G4" s="393"/>
      <c r="H4" s="394"/>
    </row>
    <row r="5" spans="1:8" x14ac:dyDescent="0.25">
      <c r="A5" s="120" t="s">
        <v>117</v>
      </c>
      <c r="B5" s="390" t="s">
        <v>118</v>
      </c>
      <c r="C5" s="390"/>
      <c r="D5" s="390"/>
      <c r="E5" s="390"/>
      <c r="F5" s="390"/>
      <c r="G5" s="393"/>
      <c r="H5" s="394"/>
    </row>
    <row r="6" spans="1:8" ht="28.5" customHeight="1" x14ac:dyDescent="0.25">
      <c r="A6" s="120" t="s">
        <v>119</v>
      </c>
      <c r="B6" s="389" t="s">
        <v>307</v>
      </c>
      <c r="C6" s="390"/>
      <c r="D6" s="390"/>
      <c r="E6" s="390"/>
      <c r="F6" s="390"/>
      <c r="G6" s="393"/>
      <c r="H6" s="394"/>
    </row>
    <row r="7" spans="1:8" x14ac:dyDescent="0.25">
      <c r="A7" s="120" t="s">
        <v>119</v>
      </c>
      <c r="B7" s="398" t="s">
        <v>135</v>
      </c>
      <c r="C7" s="399"/>
      <c r="D7" s="399"/>
      <c r="E7" s="399"/>
      <c r="F7" s="400"/>
      <c r="G7" s="393"/>
      <c r="H7" s="394"/>
    </row>
    <row r="8" spans="1:8" x14ac:dyDescent="0.25">
      <c r="A8" s="120" t="s">
        <v>120</v>
      </c>
      <c r="B8" s="390" t="s">
        <v>121</v>
      </c>
      <c r="C8" s="390"/>
      <c r="D8" s="390"/>
      <c r="E8" s="390"/>
      <c r="F8" s="390"/>
      <c r="G8" s="393"/>
      <c r="H8" s="394"/>
    </row>
    <row r="9" spans="1:8" x14ac:dyDescent="0.25">
      <c r="A9" s="120" t="s">
        <v>123</v>
      </c>
      <c r="B9" s="390" t="s">
        <v>128</v>
      </c>
      <c r="C9" s="390"/>
      <c r="D9" s="390"/>
      <c r="E9" s="390"/>
      <c r="F9" s="390"/>
      <c r="G9" s="393"/>
      <c r="H9" s="394"/>
    </row>
    <row r="10" spans="1:8" x14ac:dyDescent="0.25">
      <c r="A10" s="120" t="s">
        <v>565</v>
      </c>
      <c r="B10" s="390" t="s">
        <v>125</v>
      </c>
      <c r="C10" s="390"/>
      <c r="D10" s="390"/>
      <c r="E10" s="390"/>
      <c r="F10" s="390"/>
      <c r="G10" s="393"/>
      <c r="H10" s="394"/>
    </row>
    <row r="11" spans="1:8" x14ac:dyDescent="0.25">
      <c r="A11" s="120" t="s">
        <v>564</v>
      </c>
      <c r="B11" s="390" t="s">
        <v>65</v>
      </c>
      <c r="C11" s="390"/>
      <c r="D11" s="390"/>
      <c r="E11" s="390"/>
      <c r="F11" s="390"/>
      <c r="G11" s="395"/>
      <c r="H11" s="396"/>
    </row>
    <row r="12" spans="1:8" ht="69.75" customHeight="1" x14ac:dyDescent="0.25">
      <c r="A12" s="120" t="s">
        <v>126</v>
      </c>
      <c r="B12" s="389" t="s">
        <v>139</v>
      </c>
      <c r="C12" s="390"/>
      <c r="D12" s="390"/>
      <c r="E12" s="390"/>
      <c r="F12" s="390"/>
      <c r="G12" s="397" t="s">
        <v>134</v>
      </c>
      <c r="H12" s="397"/>
    </row>
    <row r="13" spans="1:8" ht="66" customHeight="1" x14ac:dyDescent="0.25">
      <c r="A13" s="139"/>
      <c r="B13" s="140"/>
      <c r="C13" s="141"/>
      <c r="D13" s="141"/>
      <c r="E13" s="141"/>
      <c r="F13" s="141"/>
      <c r="G13" s="142"/>
      <c r="H13" s="143"/>
    </row>
    <row r="14" spans="1:8" ht="66" customHeight="1" x14ac:dyDescent="0.25">
      <c r="A14" s="4" t="s">
        <v>127</v>
      </c>
      <c r="B14" s="108"/>
      <c r="C14" s="108"/>
      <c r="D14" s="108"/>
      <c r="E14" s="108"/>
      <c r="F14" s="108"/>
    </row>
    <row r="15" spans="1:8" ht="21.75" customHeight="1" x14ac:dyDescent="0.25">
      <c r="B15" s="108"/>
      <c r="C15" s="108"/>
      <c r="D15" s="108"/>
      <c r="E15" s="108"/>
      <c r="F15" s="108"/>
    </row>
    <row r="16" spans="1:8" ht="18" customHeight="1" x14ac:dyDescent="0.25">
      <c r="A16" s="120" t="s">
        <v>116</v>
      </c>
      <c r="B16" s="389" t="s">
        <v>308</v>
      </c>
      <c r="C16" s="390"/>
      <c r="D16" s="390"/>
      <c r="E16" s="390"/>
      <c r="F16" s="390"/>
      <c r="G16" s="397" t="s">
        <v>136</v>
      </c>
      <c r="H16" s="401"/>
    </row>
    <row r="17" spans="1:8" ht="75.75" customHeight="1" x14ac:dyDescent="0.25">
      <c r="A17" s="121" t="s">
        <v>115</v>
      </c>
      <c r="B17" s="390" t="s">
        <v>129</v>
      </c>
      <c r="C17" s="390"/>
      <c r="D17" s="390"/>
      <c r="E17" s="390"/>
      <c r="F17" s="390"/>
      <c r="G17" s="401"/>
      <c r="H17" s="401"/>
    </row>
    <row r="18" spans="1:8" ht="21.75" customHeight="1" x14ac:dyDescent="0.25">
      <c r="A18" s="120" t="s">
        <v>130</v>
      </c>
      <c r="B18" s="390" t="s">
        <v>132</v>
      </c>
      <c r="C18" s="390"/>
      <c r="D18" s="390"/>
      <c r="E18" s="390"/>
      <c r="F18" s="390"/>
      <c r="G18" s="401"/>
      <c r="H18" s="401"/>
    </row>
    <row r="19" spans="1:8" ht="21.75" customHeight="1" x14ac:dyDescent="0.25">
      <c r="A19" s="122" t="s">
        <v>131</v>
      </c>
      <c r="B19" s="390" t="s">
        <v>133</v>
      </c>
      <c r="C19" s="390"/>
      <c r="D19" s="390"/>
      <c r="E19" s="390"/>
      <c r="F19" s="390"/>
      <c r="G19" s="401"/>
      <c r="H19" s="401"/>
    </row>
    <row r="20" spans="1:8" ht="21.75" customHeight="1" x14ac:dyDescent="0.25"/>
    <row r="22" spans="1:8" x14ac:dyDescent="0.25">
      <c r="F22" s="123"/>
    </row>
  </sheetData>
  <mergeCells count="17">
    <mergeCell ref="G16:H19"/>
    <mergeCell ref="B16:F16"/>
    <mergeCell ref="B17:F17"/>
    <mergeCell ref="B18:F18"/>
    <mergeCell ref="B19:F19"/>
    <mergeCell ref="B3:F3"/>
    <mergeCell ref="B4:F4"/>
    <mergeCell ref="B5:F5"/>
    <mergeCell ref="G3:H11"/>
    <mergeCell ref="G12:H12"/>
    <mergeCell ref="B12:F12"/>
    <mergeCell ref="B8:F8"/>
    <mergeCell ref="B9:F9"/>
    <mergeCell ref="B11:F11"/>
    <mergeCell ref="B6:F6"/>
    <mergeCell ref="B7:F7"/>
    <mergeCell ref="B10:F10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7DE00-932C-449F-AAC6-587AD58B2002}">
  <dimension ref="A1:M11"/>
  <sheetViews>
    <sheetView workbookViewId="0">
      <selection activeCell="D17" sqref="D17"/>
    </sheetView>
  </sheetViews>
  <sheetFormatPr baseColWidth="10" defaultRowHeight="15" x14ac:dyDescent="0.25"/>
  <cols>
    <col min="1" max="1" width="16.140625" customWidth="1"/>
    <col min="4" max="4" width="18.28515625" customWidth="1"/>
    <col min="5" max="5" width="20.42578125" customWidth="1"/>
  </cols>
  <sheetData>
    <row r="1" spans="1:13" x14ac:dyDescent="0.25">
      <c r="A1" t="s">
        <v>0</v>
      </c>
      <c r="B1" t="s">
        <v>46</v>
      </c>
      <c r="C1" t="s">
        <v>47</v>
      </c>
      <c r="D1" t="s">
        <v>261</v>
      </c>
      <c r="L1" t="s">
        <v>290</v>
      </c>
      <c r="M1" s="3"/>
    </row>
    <row r="2" spans="1:13" ht="15.75" x14ac:dyDescent="0.25">
      <c r="A2" t="s">
        <v>240</v>
      </c>
      <c r="B2" s="137" t="s">
        <v>262</v>
      </c>
      <c r="C2" s="137" t="s">
        <v>263</v>
      </c>
      <c r="D2" t="s">
        <v>258</v>
      </c>
      <c r="L2" t="s">
        <v>240</v>
      </c>
      <c r="M2" s="3">
        <v>21</v>
      </c>
    </row>
    <row r="3" spans="1:13" ht="15.75" x14ac:dyDescent="0.25">
      <c r="A3" t="s">
        <v>240</v>
      </c>
      <c r="B3" s="137" t="s">
        <v>264</v>
      </c>
      <c r="C3" s="137" t="s">
        <v>265</v>
      </c>
      <c r="D3" t="s">
        <v>258</v>
      </c>
      <c r="L3" t="s">
        <v>152</v>
      </c>
      <c r="M3" s="3">
        <v>9</v>
      </c>
    </row>
    <row r="4" spans="1:13" ht="15.75" x14ac:dyDescent="0.25">
      <c r="A4" t="s">
        <v>240</v>
      </c>
      <c r="B4" s="137" t="s">
        <v>266</v>
      </c>
      <c r="C4" s="137" t="s">
        <v>267</v>
      </c>
      <c r="D4" t="s">
        <v>258</v>
      </c>
      <c r="L4" t="s">
        <v>149</v>
      </c>
      <c r="M4" s="3">
        <v>9</v>
      </c>
    </row>
    <row r="5" spans="1:13" ht="15.75" x14ac:dyDescent="0.25">
      <c r="A5" t="s">
        <v>152</v>
      </c>
      <c r="B5" s="137" t="s">
        <v>268</v>
      </c>
      <c r="C5" s="137" t="s">
        <v>269</v>
      </c>
      <c r="D5" t="s">
        <v>258</v>
      </c>
      <c r="L5" t="s">
        <v>90</v>
      </c>
      <c r="M5" s="3">
        <v>2</v>
      </c>
    </row>
    <row r="6" spans="1:13" ht="16.5" thickBot="1" x14ac:dyDescent="0.3">
      <c r="A6" t="s">
        <v>152</v>
      </c>
      <c r="B6" s="137" t="s">
        <v>268</v>
      </c>
      <c r="C6" s="137" t="s">
        <v>270</v>
      </c>
      <c r="D6" t="s">
        <v>258</v>
      </c>
      <c r="L6" t="s">
        <v>291</v>
      </c>
      <c r="M6" s="3">
        <v>17</v>
      </c>
    </row>
    <row r="7" spans="1:13" ht="16.5" thickBot="1" x14ac:dyDescent="0.3">
      <c r="A7" t="s">
        <v>149</v>
      </c>
      <c r="B7" s="137" t="s">
        <v>271</v>
      </c>
      <c r="C7" s="137" t="s">
        <v>272</v>
      </c>
      <c r="D7" t="s">
        <v>258</v>
      </c>
      <c r="E7" t="s">
        <v>274</v>
      </c>
      <c r="F7" s="138">
        <f>COUNTA(B2:B27)</f>
        <v>10</v>
      </c>
      <c r="L7" t="s">
        <v>292</v>
      </c>
      <c r="M7" s="3">
        <v>20</v>
      </c>
    </row>
    <row r="8" spans="1:13" ht="15.75" x14ac:dyDescent="0.25">
      <c r="A8" t="s">
        <v>149</v>
      </c>
      <c r="B8" s="137" t="s">
        <v>171</v>
      </c>
      <c r="C8" s="137" t="s">
        <v>273</v>
      </c>
      <c r="D8" t="s">
        <v>258</v>
      </c>
      <c r="L8" t="s">
        <v>293</v>
      </c>
      <c r="M8" s="3">
        <v>20</v>
      </c>
    </row>
    <row r="9" spans="1:13" ht="15.75" x14ac:dyDescent="0.25">
      <c r="A9" t="s">
        <v>90</v>
      </c>
      <c r="B9" s="144" t="s">
        <v>245</v>
      </c>
      <c r="C9" s="144" t="s">
        <v>275</v>
      </c>
      <c r="D9" t="s">
        <v>258</v>
      </c>
      <c r="M9" s="3"/>
    </row>
    <row r="10" spans="1:13" ht="19.5" thickBot="1" x14ac:dyDescent="0.3">
      <c r="A10" t="s">
        <v>279</v>
      </c>
      <c r="B10" s="145" t="s">
        <v>276</v>
      </c>
      <c r="C10" s="145" t="s">
        <v>277</v>
      </c>
      <c r="D10" t="s">
        <v>258</v>
      </c>
      <c r="M10" s="3"/>
    </row>
    <row r="11" spans="1:13" ht="19.5" thickBot="1" x14ac:dyDescent="0.3">
      <c r="A11" t="s">
        <v>279</v>
      </c>
      <c r="B11" s="145" t="s">
        <v>278</v>
      </c>
      <c r="C11" s="145" t="s">
        <v>141</v>
      </c>
      <c r="D11" t="s">
        <v>258</v>
      </c>
      <c r="M11" s="146">
        <f>SUM(M2:M10)</f>
        <v>98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4</vt:i4>
      </vt:variant>
    </vt:vector>
  </HeadingPairs>
  <TitlesOfParts>
    <vt:vector size="22" baseType="lpstr">
      <vt:lpstr>Fichier inscription Balise</vt:lpstr>
      <vt:lpstr>Fichier inscription challenge</vt:lpstr>
      <vt:lpstr>Budget</vt:lpstr>
      <vt:lpstr>Dossards</vt:lpstr>
      <vt:lpstr>Fichier SI</vt:lpstr>
      <vt:lpstr>Organisation</vt:lpstr>
      <vt:lpstr>Matériel</vt:lpstr>
      <vt:lpstr>Programme</vt:lpstr>
      <vt:lpstr>Encadrant</vt:lpstr>
      <vt:lpstr>Balise bilan</vt:lpstr>
      <vt:lpstr>Inscription</vt:lpstr>
      <vt:lpstr>Bilan inscription</vt:lpstr>
      <vt:lpstr>Fichier SIDROID</vt:lpstr>
      <vt:lpstr>RESULTAT_ATELIER</vt:lpstr>
      <vt:lpstr>RESULTAT_CHALLENGE</vt:lpstr>
      <vt:lpstr>CLASSEMENT</vt:lpstr>
      <vt:lpstr>Temps Orelais</vt:lpstr>
      <vt:lpstr>Data</vt:lpstr>
      <vt:lpstr>'Fichier inscription Balise'!CLUB</vt:lpstr>
      <vt:lpstr>CLUB</vt:lpstr>
      <vt:lpstr>'Fichier inscription Balise'!Zone_d_impression</vt:lpstr>
      <vt:lpstr>'Fichier inscription challenge'!Zone_d_impression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Claoraure</dc:creator>
  <cp:lastModifiedBy>Claoraure</cp:lastModifiedBy>
  <cp:lastPrinted>2021-06-06T14:45:57Z</cp:lastPrinted>
  <dcterms:created xsi:type="dcterms:W3CDTF">2021-05-26T07:23:34Z</dcterms:created>
  <dcterms:modified xsi:type="dcterms:W3CDTF">2021-07-01T08:36:49Z</dcterms:modified>
</cp:coreProperties>
</file>